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SVR-01\Economic\Communication\Publications\Economic Stats for Website\"/>
    </mc:Choice>
  </mc:AlternateContent>
  <bookViews>
    <workbookView xWindow="0" yWindow="0" windowWidth="19176" windowHeight="2796" activeTab="1"/>
  </bookViews>
  <sheets>
    <sheet name="Old Remittances" sheetId="14" r:id="rId1"/>
    <sheet name="New Remittances" sheetId="13" r:id="rId2"/>
    <sheet name="Imports SITC  (2)" sheetId="12" state="hidden" r:id="rId3"/>
  </sheets>
  <definedNames>
    <definedName name="_xlnm.Print_Area" localSheetId="1">'New Remittances'!$A$1:$C$168</definedName>
    <definedName name="_xlnm.Print_Area" localSheetId="0">'Old Remittances'!$A$1:$C$323</definedName>
  </definedNames>
  <calcPr calcId="162913"/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J56" i="12" s="1"/>
  <c r="FI47" i="12"/>
  <c r="FH47" i="12"/>
  <c r="FH56" i="12" s="1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X56" i="12" s="1"/>
  <c r="EW47" i="12"/>
  <c r="EV47" i="12"/>
  <c r="EV56" i="12" s="1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L56" i="12" s="1"/>
  <c r="EK47" i="12"/>
  <c r="EJ47" i="12"/>
  <c r="EJ56" i="12" s="1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V56" i="12" s="1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DJ56" i="12" l="1"/>
  <c r="EE47" i="12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1" i="12"/>
  <c r="EE59" i="12"/>
  <c r="EE55" i="12"/>
  <c r="EE56" i="12" s="1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60" i="12" l="1"/>
  <c r="EF56" i="12"/>
</calcChain>
</file>

<file path=xl/comments1.xml><?xml version="1.0" encoding="utf-8"?>
<comments xmlns="http://schemas.openxmlformats.org/spreadsheetml/2006/main">
  <authors>
    <author>artika.d</author>
    <author>Aartika Devi</author>
  </authors>
  <commentList>
    <comment ref="A18" authorId="0" shapeId="0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<sst xmlns="http://schemas.openxmlformats.org/spreadsheetml/2006/main" count="299" uniqueCount="129">
  <si>
    <t>FOOD</t>
  </si>
  <si>
    <t>CRUDE MATERIALS</t>
  </si>
  <si>
    <t>CHEMICALS</t>
  </si>
  <si>
    <t>MANUFACTURED GOODS</t>
  </si>
  <si>
    <t>OTHER COMMODITIES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</si>
  <si>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</si>
  <si>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</si>
  <si>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</si>
  <si>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</si>
  <si>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</si>
  <si>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</si>
  <si>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</si>
  <si>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</si>
  <si>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</si>
  <si>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</si>
  <si>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</si>
  <si>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</si>
  <si>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</si>
  <si>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</si>
  <si>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</si>
  <si>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</si>
  <si>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</si>
  <si>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</si>
  <si>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</si>
  <si>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</si>
  <si>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</si>
  <si>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</si>
  <si>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</si>
  <si>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</si>
  <si>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</si>
  <si>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</si>
  <si>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</si>
  <si>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</si>
  <si>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</si>
  <si>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</si>
  <si>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</si>
  <si>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</si>
  <si>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</si>
  <si>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</si>
  <si>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</si>
  <si>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</si>
  <si>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</si>
  <si>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</si>
  <si>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</si>
  <si>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</si>
  <si>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</si>
  <si>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</si>
  <si>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</si>
  <si>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</si>
  <si>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</si>
  <si>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</si>
  <si>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</si>
  <si>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</si>
  <si>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</si>
  <si>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</si>
  <si>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</si>
  <si>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</si>
  <si>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</si>
  <si>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</si>
  <si>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</si>
  <si>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</si>
  <si>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</si>
  <si>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</si>
  <si>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</si>
  <si>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</si>
  <si>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</si>
  <si>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</si>
  <si>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</si>
  <si>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</si>
  <si>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</si>
  <si>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</si>
  <si>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</si>
  <si>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</si>
  <si>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</si>
  <si>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</si>
  <si>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</si>
  <si>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</si>
  <si>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</si>
  <si>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</si>
  <si>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</si>
  <si>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</si>
  <si>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</si>
  <si>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</si>
  <si>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</si>
  <si>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</si>
  <si>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</si>
  <si>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</si>
  <si>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</si>
  <si>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</si>
  <si>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</si>
  <si>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</si>
  <si>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</si>
  <si>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</si>
  <si>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</si>
  <si>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</si>
  <si>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</si>
  <si>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</si>
  <si>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</si>
  <si>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</si>
  <si>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</si>
  <si>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($ Million)</t>
  </si>
  <si>
    <t>Category</t>
  </si>
  <si>
    <t xml:space="preserve">Total </t>
  </si>
  <si>
    <t>Commercial Banks</t>
  </si>
  <si>
    <t>Transfer Channel</t>
  </si>
  <si>
    <t xml:space="preserve">¹ Personal transfers component consists of all current transfers in cash received by resident households  (Balance of Payments Manual, 6th Edition). </t>
  </si>
  <si>
    <t xml:space="preserve">Note: </t>
  </si>
  <si>
    <t>Remittances by categories</t>
  </si>
  <si>
    <t>Remittances by  Currency</t>
  </si>
  <si>
    <t>USD</t>
  </si>
  <si>
    <t>AUD</t>
  </si>
  <si>
    <t>NZD</t>
  </si>
  <si>
    <t>² Compensation of employees is the sum of wages and salaries from the seasonal workers abroad, Tongan residents working short term overseas, and resident employees serving foreign organizations.</t>
  </si>
  <si>
    <t>Sources: National Reserve Bank of Tonga, Banking System, Foreign Exchange Dealers.</t>
  </si>
  <si>
    <t>Social benefits</t>
  </si>
  <si>
    <t>REMITTANCES</t>
  </si>
  <si>
    <t>Foreign Exchange Dealers (FEDs)</t>
  </si>
  <si>
    <r>
      <t>Personal Transfers</t>
    </r>
    <r>
      <rPr>
        <b/>
        <sz val="11"/>
        <rFont val="Calibri"/>
        <family val="2"/>
      </rPr>
      <t>¹</t>
    </r>
  </si>
  <si>
    <r>
      <t>Compensation of Employees</t>
    </r>
    <r>
      <rPr>
        <b/>
        <sz val="11"/>
        <rFont val="Calibri"/>
        <family val="2"/>
      </rPr>
      <t>²</t>
    </r>
  </si>
  <si>
    <t xml:space="preserve">Prior to May 2014, remittances was reported and calculated according to BPM4. From May 2014 onwards, it follows the BPM 6 definition.
</t>
  </si>
  <si>
    <r>
      <t>Churches/Non-Profit</t>
    </r>
    <r>
      <rPr>
        <b/>
        <vertAlign val="superscript"/>
        <sz val="8.8000000000000007"/>
        <rFont val="Times New Roman"/>
        <family val="1"/>
      </rPr>
      <t>2</t>
    </r>
  </si>
  <si>
    <t>² Churches/Non-Profit consist of all transfers received by Tongan churches, sports organisations and other non-profit institutions.</t>
  </si>
  <si>
    <t>Prior to May 2014, remittances was reported and calculated according to BPM4. Under BPM4, remittances was classified under two categories only which are Personal Transfers and Churches/Non-Profit.</t>
  </si>
  <si>
    <t xml:space="preserve">¹ Personal transfers component consists of all current transfers in cash received by resident households and receipts of money transfer agents via Banks. (Balance of Payments Manual, 4th Edition). </t>
  </si>
  <si>
    <t>Under BPM6, total remittances is calculated as the sum of Personal transfers; Employee compensations; Private capital transfers; and Social Benefits. Previously, remittances were calculated as the sum of Personal transfers and Non-profit Organisation transfers.</t>
  </si>
  <si>
    <r>
      <t>Private Capital Transfers</t>
    </r>
    <r>
      <rPr>
        <b/>
        <vertAlign val="superscript"/>
        <sz val="10"/>
        <rFont val="Times New Roman"/>
        <family val="1"/>
      </rPr>
      <t>3</t>
    </r>
  </si>
  <si>
    <r>
      <rPr>
        <i/>
        <vertAlign val="superscript"/>
        <sz val="10"/>
        <rFont val="Times New Roman"/>
        <family val="1"/>
      </rPr>
      <t>3</t>
    </r>
    <r>
      <rPr>
        <i/>
        <sz val="9"/>
        <rFont val="Times New Roman"/>
        <family val="1"/>
      </rPr>
      <t xml:space="preserve"> Private capital transfers is the sum of private grants for investments and capital projects received by individuals.</t>
    </r>
  </si>
  <si>
    <r>
      <rPr>
        <i/>
        <vertAlign val="superscript"/>
        <sz val="10"/>
        <rFont val="Times New Roman"/>
        <family val="1"/>
      </rPr>
      <t>4</t>
    </r>
    <r>
      <rPr>
        <i/>
        <sz val="9"/>
        <rFont val="Times New Roman"/>
        <family val="1"/>
      </rPr>
      <t xml:space="preserve"> Social benefits includes pensions and other social benefits received by Tongan residents from overseas.</t>
    </r>
  </si>
  <si>
    <t>Foreign Exchange dealers start reporting their Overseas Exchange transaction (OET) report in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</si>
</sst>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0.0"/>
    <numFmt numFmtId="165" formatCode="0.000"/>
    <numFmt numFmtId="166" formatCode="#,##0.0"/>
    <numFmt numFmtId="167" formatCode="#,##0.000"/>
    <numFmt numFmtId="168" formatCode="_(* #,##0_);_(* \(#,##0\);_(* &quot;-&quot;??_);_(@_)"/>
    <numFmt numFmtId="169" formatCode="0.0_)"/>
    <numFmt numFmtId="170" formatCode="0_)"/>
    <numFmt numFmtId="171" formatCode="mmm\."/>
    <numFmt numFmtId="172" formatCode="#,##0.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</font>
    <font>
      <sz val="11"/>
      <color rgb="FFFF0000"/>
      <name val="Times New Roman"/>
      <family val="1"/>
    </font>
    <font>
      <b/>
      <vertAlign val="superscript"/>
      <sz val="8.8000000000000007"/>
      <name val="Times New Roman"/>
      <family val="1"/>
    </font>
    <font>
      <b/>
      <vertAlign val="superscript"/>
      <sz val="10"/>
      <name val="Times New Roman"/>
      <family val="1"/>
    </font>
    <font>
      <i/>
      <vertAlign val="superscript"/>
      <sz val="10"/>
      <name val="Times New Roman"/>
      <family val="1"/>
    </font>
    <font>
      <sz val="9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43" fontId="3" fillId="0" borderId="0" applyFont="0" applyFill="0" applyBorder="0" applyAlignment="0" applyProtection="0"/>
    <xf numFmtId="0" fontId="3" fillId="0" borderId="0"/>
    <xf numFmtId="0" fontId="16" fillId="7" borderId="0" applyNumberFormat="0" applyBorder="0" applyAlignment="0" applyProtection="0"/>
    <xf numFmtId="0" fontId="19" fillId="11" borderId="0" applyNumberFormat="0" applyBorder="0" applyAlignment="0" applyProtection="0"/>
    <xf numFmtId="0" fontId="2" fillId="0" borderId="0"/>
    <xf numFmtId="0" fontId="21" fillId="0" borderId="0">
      <alignment vertical="top"/>
    </xf>
    <xf numFmtId="43" fontId="3" fillId="0" borderId="0" applyFont="0" applyFill="0" applyBorder="0" applyAlignment="0" applyProtection="0"/>
    <xf numFmtId="0" fontId="3" fillId="0" borderId="0">
      <alignment vertical="top"/>
    </xf>
    <xf numFmtId="0" fontId="1" fillId="0" borderId="0"/>
  </cellStyleXfs>
  <cellXfs count="398">
    <xf numFmtId="0" fontId="0" fillId="0" borderId="0" xfId="0" applyAlignment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5" fillId="0" borderId="2" xfId="0" applyFont="1" applyFill="1" applyBorder="1" applyAlignment="1"/>
    <xf numFmtId="0" fontId="7" fillId="0" borderId="0" xfId="0" applyFont="1" applyBorder="1" applyAlignment="1">
      <alignment horizontal="left"/>
    </xf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3" fontId="12" fillId="0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4" fillId="0" borderId="21" xfId="0" applyNumberFormat="1" applyFont="1" applyBorder="1" applyAlignment="1" applyProtection="1">
      <alignment horizontal="center"/>
    </xf>
    <xf numFmtId="1" fontId="5" fillId="0" borderId="21" xfId="0" applyNumberFormat="1" applyFont="1" applyFill="1" applyBorder="1" applyAlignment="1"/>
    <xf numFmtId="164" fontId="5" fillId="3" borderId="21" xfId="0" applyNumberFormat="1" applyFont="1" applyFill="1" applyBorder="1" applyAlignment="1">
      <alignment horizontal="center"/>
    </xf>
    <xf numFmtId="164" fontId="5" fillId="4" borderId="21" xfId="0" applyNumberFormat="1" applyFont="1" applyFill="1" applyBorder="1" applyAlignment="1">
      <alignment horizontal="center"/>
    </xf>
    <xf numFmtId="0" fontId="5" fillId="0" borderId="21" xfId="0" applyFont="1" applyBorder="1" applyAlignment="1"/>
    <xf numFmtId="170" fontId="4" fillId="0" borderId="21" xfId="0" applyNumberFormat="1" applyFont="1" applyBorder="1" applyAlignment="1" applyProtection="1">
      <alignment horizontal="center"/>
    </xf>
    <xf numFmtId="3" fontId="4" fillId="0" borderId="21" xfId="0" applyNumberFormat="1" applyFont="1" applyFill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1" xfId="0" applyFont="1" applyBorder="1" applyAlignment="1"/>
    <xf numFmtId="3" fontId="5" fillId="0" borderId="21" xfId="0" applyNumberFormat="1" applyFont="1" applyBorder="1" applyAlignment="1" applyProtection="1">
      <alignment horizontal="center"/>
    </xf>
    <xf numFmtId="3" fontId="5" fillId="0" borderId="21" xfId="0" applyNumberFormat="1" applyFont="1" applyFill="1" applyBorder="1" applyAlignment="1" applyProtection="1">
      <alignment horizontal="center"/>
    </xf>
    <xf numFmtId="0" fontId="5" fillId="0" borderId="21" xfId="0" applyFont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169" fontId="12" fillId="0" borderId="0" xfId="0" applyNumberFormat="1" applyFont="1" applyBorder="1" applyAlignment="1" applyProtection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>
      <alignment vertical="top"/>
    </xf>
    <xf numFmtId="0" fontId="4" fillId="0" borderId="21" xfId="2" applyFont="1" applyBorder="1"/>
    <xf numFmtId="0" fontId="5" fillId="0" borderId="21" xfId="0" applyFont="1" applyBorder="1">
      <alignment vertical="top"/>
    </xf>
    <xf numFmtId="0" fontId="5" fillId="0" borderId="21" xfId="2" applyFont="1" applyBorder="1"/>
    <xf numFmtId="0" fontId="5" fillId="0" borderId="21" xfId="2" applyFont="1" applyBorder="1" applyAlignment="1"/>
    <xf numFmtId="3" fontId="4" fillId="0" borderId="21" xfId="0" applyNumberFormat="1" applyFont="1" applyBorder="1" applyAlignment="1"/>
    <xf numFmtId="3" fontId="5" fillId="0" borderId="21" xfId="0" applyNumberFormat="1" applyFont="1" applyBorder="1" applyAlignment="1" applyProtection="1"/>
    <xf numFmtId="3" fontId="5" fillId="0" borderId="21" xfId="0" applyNumberFormat="1" applyFont="1" applyBorder="1" applyAlignment="1"/>
    <xf numFmtId="38" fontId="5" fillId="0" borderId="21" xfId="0" applyNumberFormat="1" applyFont="1" applyBorder="1" applyAlignment="1"/>
    <xf numFmtId="168" fontId="4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 applyProtection="1"/>
    <xf numFmtId="3" fontId="4" fillId="0" borderId="21" xfId="0" applyNumberFormat="1" applyFont="1" applyBorder="1" applyAlignment="1" applyProtection="1"/>
    <xf numFmtId="168" fontId="5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right"/>
    </xf>
    <xf numFmtId="164" fontId="4" fillId="0" borderId="21" xfId="0" applyNumberFormat="1" applyFont="1" applyBorder="1">
      <alignment vertical="top"/>
    </xf>
    <xf numFmtId="0" fontId="13" fillId="0" borderId="0" xfId="0" applyFont="1" applyAlignment="1"/>
    <xf numFmtId="0" fontId="5" fillId="2" borderId="0" xfId="0" applyFont="1" applyFill="1" applyAlignment="1"/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>
      <alignment vertical="top"/>
    </xf>
    <xf numFmtId="0" fontId="5" fillId="2" borderId="21" xfId="0" applyFont="1" applyFill="1" applyBorder="1">
      <alignment vertical="top"/>
    </xf>
    <xf numFmtId="0" fontId="5" fillId="2" borderId="21" xfId="0" applyFont="1" applyFill="1" applyBorder="1" applyAlignment="1"/>
    <xf numFmtId="3" fontId="4" fillId="2" borderId="21" xfId="0" applyNumberFormat="1" applyFont="1" applyFill="1" applyBorder="1" applyAlignment="1"/>
    <xf numFmtId="3" fontId="5" fillId="2" borderId="21" xfId="0" applyNumberFormat="1" applyFont="1" applyFill="1" applyBorder="1" applyAlignment="1" applyProtection="1"/>
    <xf numFmtId="1" fontId="5" fillId="2" borderId="21" xfId="0" applyNumberFormat="1" applyFont="1" applyFill="1" applyBorder="1" applyAlignment="1"/>
    <xf numFmtId="164" fontId="5" fillId="2" borderId="21" xfId="0" applyNumberFormat="1" applyFont="1" applyFill="1" applyBorder="1" applyAlignment="1">
      <alignment horizontal="center"/>
    </xf>
    <xf numFmtId="0" fontId="5" fillId="0" borderId="0" xfId="0" applyFont="1" applyFill="1" applyAlignment="1"/>
    <xf numFmtId="3" fontId="14" fillId="0" borderId="21" xfId="0" applyNumberFormat="1" applyFont="1" applyBorder="1" applyAlignment="1" applyProtection="1">
      <alignment horizontal="center"/>
    </xf>
    <xf numFmtId="3" fontId="14" fillId="0" borderId="21" xfId="0" applyNumberFormat="1" applyFont="1" applyFill="1" applyBorder="1" applyAlignment="1" applyProtection="1">
      <alignment horizontal="center"/>
    </xf>
    <xf numFmtId="168" fontId="14" fillId="0" borderId="21" xfId="1" applyNumberFormat="1" applyFont="1" applyFill="1" applyBorder="1" applyAlignment="1" applyProtection="1">
      <alignment horizontal="center"/>
    </xf>
    <xf numFmtId="3" fontId="14" fillId="0" borderId="21" xfId="0" applyNumberFormat="1" applyFont="1" applyFill="1" applyBorder="1" applyAlignment="1">
      <alignment horizontal="center"/>
    </xf>
    <xf numFmtId="3" fontId="14" fillId="0" borderId="21" xfId="0" applyNumberFormat="1" applyFont="1" applyBorder="1" applyAlignment="1" applyProtection="1"/>
    <xf numFmtId="3" fontId="14" fillId="0" borderId="21" xfId="0" applyNumberFormat="1" applyFont="1" applyBorder="1" applyAlignment="1"/>
    <xf numFmtId="0" fontId="14" fillId="0" borderId="21" xfId="0" applyFont="1" applyBorder="1" applyAlignment="1"/>
    <xf numFmtId="0" fontId="14" fillId="2" borderId="21" xfId="0" applyFont="1" applyFill="1" applyBorder="1">
      <alignment vertical="top"/>
    </xf>
    <xf numFmtId="0" fontId="14" fillId="0" borderId="21" xfId="0" applyFont="1" applyBorder="1">
      <alignment vertical="top"/>
    </xf>
    <xf numFmtId="0" fontId="14" fillId="0" borderId="21" xfId="2" applyFont="1" applyBorder="1"/>
    <xf numFmtId="0" fontId="14" fillId="0" borderId="21" xfId="0" applyFont="1" applyFill="1" applyBorder="1">
      <alignment vertical="top"/>
    </xf>
    <xf numFmtId="0" fontId="0" fillId="0" borderId="0" xfId="0" applyAlignment="1">
      <alignment horizontal="center"/>
    </xf>
    <xf numFmtId="0" fontId="15" fillId="0" borderId="0" xfId="0" applyFont="1" applyAlignment="1"/>
    <xf numFmtId="170" fontId="4" fillId="0" borderId="46" xfId="0" applyNumberFormat="1" applyFont="1" applyBorder="1" applyAlignment="1" applyProtection="1">
      <alignment horizontal="center"/>
    </xf>
    <xf numFmtId="0" fontId="4" fillId="0" borderId="46" xfId="0" applyFont="1" applyBorder="1" applyAlignment="1" applyProtection="1">
      <alignment horizontal="center"/>
    </xf>
    <xf numFmtId="3" fontId="4" fillId="0" borderId="46" xfId="0" applyNumberFormat="1" applyFont="1" applyBorder="1" applyAlignment="1" applyProtection="1">
      <alignment horizontal="center"/>
    </xf>
    <xf numFmtId="3" fontId="5" fillId="0" borderId="46" xfId="0" applyNumberFormat="1" applyFont="1" applyBorder="1" applyAlignment="1" applyProtection="1">
      <alignment horizontal="center"/>
    </xf>
    <xf numFmtId="3" fontId="14" fillId="0" borderId="46" xfId="0" applyNumberFormat="1" applyFont="1" applyBorder="1" applyAlignment="1" applyProtection="1">
      <alignment horizontal="center"/>
    </xf>
    <xf numFmtId="1" fontId="5" fillId="0" borderId="46" xfId="0" applyNumberFormat="1" applyFont="1" applyFill="1" applyBorder="1" applyAlignment="1"/>
    <xf numFmtId="164" fontId="5" fillId="2" borderId="46" xfId="0" applyNumberFormat="1" applyFont="1" applyFill="1" applyBorder="1" applyAlignment="1">
      <alignment horizontal="center"/>
    </xf>
    <xf numFmtId="164" fontId="5" fillId="3" borderId="46" xfId="0" applyNumberFormat="1" applyFont="1" applyFill="1" applyBorder="1" applyAlignment="1">
      <alignment horizontal="center"/>
    </xf>
    <xf numFmtId="164" fontId="5" fillId="4" borderId="46" xfId="0" applyNumberFormat="1" applyFont="1" applyFill="1" applyBorder="1" applyAlignment="1">
      <alignment horizontal="center"/>
    </xf>
    <xf numFmtId="169" fontId="4" fillId="0" borderId="30" xfId="0" applyNumberFormat="1" applyFont="1" applyBorder="1" applyAlignment="1" applyProtection="1">
      <alignment vertical="justify"/>
    </xf>
    <xf numFmtId="0" fontId="4" fillId="0" borderId="31" xfId="0" applyFont="1" applyBorder="1" applyAlignment="1"/>
    <xf numFmtId="169" fontId="4" fillId="2" borderId="31" xfId="0" applyNumberFormat="1" applyFont="1" applyFill="1" applyBorder="1" applyAlignment="1" applyProtection="1">
      <alignment vertical="justify"/>
    </xf>
    <xf numFmtId="169" fontId="5" fillId="0" borderId="31" xfId="0" applyNumberFormat="1" applyFont="1" applyBorder="1" applyAlignment="1" applyProtection="1">
      <alignment vertical="justify"/>
    </xf>
    <xf numFmtId="169" fontId="14" fillId="0" borderId="31" xfId="0" applyNumberFormat="1" applyFont="1" applyBorder="1" applyAlignment="1" applyProtection="1">
      <alignment vertical="justify"/>
    </xf>
    <xf numFmtId="169" fontId="5" fillId="0" borderId="31" xfId="0" applyNumberFormat="1" applyFont="1" applyBorder="1" applyAlignment="1" applyProtection="1"/>
    <xf numFmtId="169" fontId="4" fillId="0" borderId="31" xfId="0" applyNumberFormat="1" applyFont="1" applyBorder="1" applyAlignment="1" applyProtection="1">
      <alignment vertical="justify"/>
    </xf>
    <xf numFmtId="0" fontId="5" fillId="0" borderId="31" xfId="0" applyFont="1" applyFill="1" applyBorder="1" applyAlignment="1"/>
    <xf numFmtId="0" fontId="4" fillId="2" borderId="31" xfId="0" applyFont="1" applyFill="1" applyBorder="1" applyAlignment="1"/>
    <xf numFmtId="0" fontId="4" fillId="3" borderId="31" xfId="0" applyFont="1" applyFill="1" applyBorder="1" applyAlignment="1"/>
    <xf numFmtId="0" fontId="4" fillId="4" borderId="31" xfId="0" applyFont="1" applyFill="1" applyBorder="1" applyAlignment="1"/>
    <xf numFmtId="0" fontId="5" fillId="0" borderId="31" xfId="0" applyFont="1" applyBorder="1" applyAlignment="1">
      <alignment vertical="justify"/>
    </xf>
    <xf numFmtId="169" fontId="4" fillId="0" borderId="49" xfId="0" applyNumberFormat="1" applyFont="1" applyBorder="1" applyAlignment="1" applyProtection="1">
      <alignment vertical="justify"/>
    </xf>
    <xf numFmtId="169" fontId="4" fillId="0" borderId="32" xfId="0" applyNumberFormat="1" applyFont="1" applyBorder="1" applyAlignment="1" applyProtection="1">
      <alignment vertical="justify"/>
    </xf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>
      <alignment vertical="top"/>
    </xf>
    <xf numFmtId="0" fontId="5" fillId="2" borderId="28" xfId="0" applyFont="1" applyFill="1" applyBorder="1">
      <alignment vertical="top"/>
    </xf>
    <xf numFmtId="0" fontId="14" fillId="2" borderId="28" xfId="0" applyFont="1" applyFill="1" applyBorder="1">
      <alignment vertical="top"/>
    </xf>
    <xf numFmtId="0" fontId="5" fillId="2" borderId="28" xfId="0" applyFont="1" applyFill="1" applyBorder="1" applyAlignment="1"/>
    <xf numFmtId="3" fontId="4" fillId="2" borderId="28" xfId="0" applyNumberFormat="1" applyFont="1" applyFill="1" applyBorder="1" applyAlignment="1"/>
    <xf numFmtId="3" fontId="5" fillId="2" borderId="28" xfId="0" applyNumberFormat="1" applyFont="1" applyFill="1" applyBorder="1" applyAlignment="1" applyProtection="1"/>
    <xf numFmtId="1" fontId="5" fillId="2" borderId="28" xfId="0" applyNumberFormat="1" applyFont="1" applyFill="1" applyBorder="1" applyAlignment="1"/>
    <xf numFmtId="164" fontId="5" fillId="2" borderId="28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5" xfId="0" applyFont="1" applyBorder="1">
      <alignment vertical="top"/>
    </xf>
    <xf numFmtId="0" fontId="5" fillId="0" borderId="25" xfId="0" applyFont="1" applyBorder="1">
      <alignment vertical="top"/>
    </xf>
    <xf numFmtId="0" fontId="14" fillId="0" borderId="25" xfId="0" applyFont="1" applyBorder="1">
      <alignment vertical="top"/>
    </xf>
    <xf numFmtId="0" fontId="5" fillId="0" borderId="25" xfId="0" applyFont="1" applyBorder="1" applyAlignment="1"/>
    <xf numFmtId="3" fontId="4" fillId="0" borderId="25" xfId="0" applyNumberFormat="1" applyFont="1" applyBorder="1" applyAlignment="1"/>
    <xf numFmtId="3" fontId="5" fillId="0" borderId="25" xfId="0" applyNumberFormat="1" applyFont="1" applyBorder="1" applyAlignment="1" applyProtection="1"/>
    <xf numFmtId="1" fontId="5" fillId="0" borderId="25" xfId="0" applyNumberFormat="1" applyFont="1" applyFill="1" applyBorder="1" applyAlignment="1"/>
    <xf numFmtId="164" fontId="5" fillId="2" borderId="25" xfId="0" applyNumberFormat="1" applyFont="1" applyFill="1" applyBorder="1" applyAlignment="1">
      <alignment horizontal="center"/>
    </xf>
    <xf numFmtId="164" fontId="5" fillId="3" borderId="25" xfId="0" applyNumberFormat="1" applyFont="1" applyFill="1" applyBorder="1" applyAlignment="1">
      <alignment horizontal="center"/>
    </xf>
    <xf numFmtId="164" fontId="5" fillId="4" borderId="25" xfId="0" applyNumberFormat="1" applyFont="1" applyFill="1" applyBorder="1" applyAlignment="1">
      <alignment horizontal="center"/>
    </xf>
    <xf numFmtId="0" fontId="14" fillId="0" borderId="26" xfId="0" applyFont="1" applyFill="1" applyBorder="1">
      <alignment vertical="top"/>
    </xf>
    <xf numFmtId="0" fontId="4" fillId="0" borderId="24" xfId="0" applyFont="1" applyFill="1" applyBorder="1" applyAlignment="1">
      <alignment horizontal="center"/>
    </xf>
    <xf numFmtId="0" fontId="4" fillId="0" borderId="26" xfId="0" applyFont="1" applyFill="1" applyBorder="1" applyAlignment="1"/>
    <xf numFmtId="0" fontId="5" fillId="0" borderId="26" xfId="0" applyFont="1" applyFill="1" applyBorder="1" applyAlignment="1"/>
    <xf numFmtId="3" fontId="4" fillId="0" borderId="26" xfId="0" applyNumberFormat="1" applyFont="1" applyFill="1" applyBorder="1" applyAlignment="1"/>
    <xf numFmtId="1" fontId="5" fillId="0" borderId="26" xfId="0" applyNumberFormat="1" applyFont="1" applyFill="1" applyBorder="1" applyAlignment="1"/>
    <xf numFmtId="0" fontId="4" fillId="0" borderId="43" xfId="0" applyFont="1" applyFill="1" applyBorder="1" applyAlignment="1">
      <alignment horizontal="center"/>
    </xf>
    <xf numFmtId="0" fontId="4" fillId="0" borderId="46" xfId="0" applyFont="1" applyFill="1" applyBorder="1">
      <alignment vertical="top"/>
    </xf>
    <xf numFmtId="0" fontId="5" fillId="0" borderId="46" xfId="0" applyFont="1" applyFill="1" applyBorder="1">
      <alignment vertical="top"/>
    </xf>
    <xf numFmtId="0" fontId="14" fillId="0" borderId="46" xfId="0" applyFont="1" applyFill="1" applyBorder="1">
      <alignment vertical="top"/>
    </xf>
    <xf numFmtId="0" fontId="5" fillId="0" borderId="46" xfId="0" applyFont="1" applyFill="1" applyBorder="1" applyAlignment="1"/>
    <xf numFmtId="3" fontId="4" fillId="0" borderId="46" xfId="0" applyNumberFormat="1" applyFont="1" applyFill="1" applyBorder="1" applyAlignment="1"/>
    <xf numFmtId="3" fontId="5" fillId="0" borderId="46" xfId="0" applyNumberFormat="1" applyFont="1" applyFill="1" applyBorder="1" applyAlignment="1" applyProtection="1"/>
    <xf numFmtId="164" fontId="5" fillId="2" borderId="36" xfId="0" applyNumberFormat="1" applyFont="1" applyFill="1" applyBorder="1" applyAlignment="1">
      <alignment horizontal="center"/>
    </xf>
    <xf numFmtId="164" fontId="5" fillId="3" borderId="36" xfId="0" applyNumberFormat="1" applyFont="1" applyFill="1" applyBorder="1" applyAlignment="1">
      <alignment horizontal="center"/>
    </xf>
    <xf numFmtId="164" fontId="5" fillId="4" borderId="36" xfId="0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/>
    <xf numFmtId="0" fontId="5" fillId="0" borderId="26" xfId="0" applyFont="1" applyBorder="1" applyAlignment="1"/>
    <xf numFmtId="0" fontId="14" fillId="0" borderId="26" xfId="0" applyFont="1" applyBorder="1" applyAlignment="1"/>
    <xf numFmtId="3" fontId="4" fillId="0" borderId="26" xfId="0" applyNumberFormat="1" applyFont="1" applyBorder="1" applyAlignment="1"/>
    <xf numFmtId="164" fontId="5" fillId="2" borderId="26" xfId="0" applyNumberFormat="1" applyFont="1" applyFill="1" applyBorder="1" applyAlignment="1">
      <alignment horizontal="center"/>
    </xf>
    <xf numFmtId="164" fontId="5" fillId="3" borderId="26" xfId="0" applyNumberFormat="1" applyFont="1" applyFill="1" applyBorder="1" applyAlignment="1">
      <alignment horizontal="center"/>
    </xf>
    <xf numFmtId="164" fontId="5" fillId="4" borderId="26" xfId="0" applyNumberFormat="1" applyFont="1" applyFill="1" applyBorder="1" applyAlignment="1">
      <alignment horizontal="center"/>
    </xf>
    <xf numFmtId="3" fontId="4" fillId="0" borderId="46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4" fontId="4" fillId="0" borderId="47" xfId="0" applyNumberFormat="1" applyFont="1" applyFill="1" applyBorder="1" applyAlignment="1">
      <alignment horizontal="center" vertical="center"/>
    </xf>
    <xf numFmtId="4" fontId="4" fillId="0" borderId="44" xfId="0" applyNumberFormat="1" applyFont="1" applyFill="1" applyBorder="1" applyAlignment="1">
      <alignment horizontal="center" vertical="center"/>
    </xf>
    <xf numFmtId="164" fontId="5" fillId="3" borderId="28" xfId="0" applyNumberFormat="1" applyFont="1" applyFill="1" applyBorder="1" applyAlignment="1">
      <alignment horizontal="center"/>
    </xf>
    <xf numFmtId="164" fontId="5" fillId="4" borderId="28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167" fontId="4" fillId="0" borderId="28" xfId="0" applyNumberFormat="1" applyFont="1" applyFill="1" applyBorder="1" applyAlignment="1">
      <alignment horizontal="center"/>
    </xf>
    <xf numFmtId="3" fontId="15" fillId="0" borderId="2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7" fontId="5" fillId="0" borderId="28" xfId="0" applyNumberFormat="1" applyFont="1" applyFill="1" applyBorder="1" applyAlignment="1">
      <alignment horizontal="center"/>
    </xf>
    <xf numFmtId="2" fontId="5" fillId="0" borderId="28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5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166" fontId="4" fillId="0" borderId="21" xfId="0" applyNumberFormat="1" applyFont="1" applyFill="1" applyBorder="1" applyAlignment="1">
      <alignment horizontal="center"/>
    </xf>
    <xf numFmtId="166" fontId="4" fillId="0" borderId="28" xfId="0" applyNumberFormat="1" applyFont="1" applyFill="1" applyBorder="1" applyAlignment="1">
      <alignment horizontal="center"/>
    </xf>
    <xf numFmtId="166" fontId="14" fillId="0" borderId="25" xfId="0" applyNumberFormat="1" applyFont="1" applyBorder="1" applyAlignment="1">
      <alignment horizontal="center"/>
    </xf>
    <xf numFmtId="166" fontId="14" fillId="0" borderId="21" xfId="0" applyNumberFormat="1" applyFont="1" applyBorder="1" applyAlignment="1">
      <alignment horizontal="center"/>
    </xf>
    <xf numFmtId="166" fontId="14" fillId="0" borderId="21" xfId="0" applyNumberFormat="1" applyFont="1" applyFill="1" applyBorder="1" applyAlignment="1">
      <alignment horizontal="center"/>
    </xf>
    <xf numFmtId="166" fontId="14" fillId="0" borderId="28" xfId="0" applyNumberFormat="1" applyFont="1" applyFill="1" applyBorder="1" applyAlignment="1">
      <alignment horizontal="center"/>
    </xf>
    <xf numFmtId="4" fontId="4" fillId="0" borderId="25" xfId="0" applyNumberFormat="1" applyFont="1" applyBorder="1" applyAlignment="1">
      <alignment horizontal="center" vertical="center"/>
    </xf>
    <xf numFmtId="169" fontId="4" fillId="12" borderId="31" xfId="0" applyNumberFormat="1" applyFont="1" applyFill="1" applyBorder="1" applyAlignment="1" applyProtection="1">
      <alignment vertical="justify"/>
    </xf>
    <xf numFmtId="3" fontId="4" fillId="12" borderId="46" xfId="0" applyNumberFormat="1" applyFont="1" applyFill="1" applyBorder="1" applyAlignment="1" applyProtection="1">
      <alignment horizontal="center"/>
    </xf>
    <xf numFmtId="3" fontId="4" fillId="12" borderId="21" xfId="0" applyNumberFormat="1" applyFont="1" applyFill="1" applyBorder="1" applyAlignment="1" applyProtection="1">
      <alignment horizontal="center"/>
    </xf>
    <xf numFmtId="3" fontId="4" fillId="12" borderId="21" xfId="0" applyNumberFormat="1" applyFont="1" applyFill="1" applyBorder="1" applyAlignment="1" applyProtection="1"/>
    <xf numFmtId="3" fontId="4" fillId="12" borderId="21" xfId="0" applyNumberFormat="1" applyFont="1" applyFill="1" applyBorder="1" applyAlignment="1"/>
    <xf numFmtId="3" fontId="4" fillId="12" borderId="28" xfId="0" applyNumberFormat="1" applyFont="1" applyFill="1" applyBorder="1" applyAlignment="1"/>
    <xf numFmtId="3" fontId="4" fillId="12" borderId="25" xfId="0" applyNumberFormat="1" applyFont="1" applyFill="1" applyBorder="1" applyAlignment="1"/>
    <xf numFmtId="3" fontId="4" fillId="12" borderId="26" xfId="0" applyNumberFormat="1" applyFont="1" applyFill="1" applyBorder="1" applyAlignment="1"/>
    <xf numFmtId="3" fontId="4" fillId="12" borderId="46" xfId="0" applyNumberFormat="1" applyFont="1" applyFill="1" applyBorder="1" applyAlignment="1"/>
    <xf numFmtId="166" fontId="4" fillId="12" borderId="25" xfId="0" applyNumberFormat="1" applyFont="1" applyFill="1" applyBorder="1" applyAlignment="1">
      <alignment horizontal="center"/>
    </xf>
    <xf numFmtId="166" fontId="4" fillId="12" borderId="21" xfId="0" applyNumberFormat="1" applyFont="1" applyFill="1" applyBorder="1" applyAlignment="1">
      <alignment horizontal="center"/>
    </xf>
    <xf numFmtId="166" fontId="4" fillId="12" borderId="28" xfId="0" applyNumberFormat="1" applyFont="1" applyFill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3" fontId="5" fillId="0" borderId="35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4" fontId="4" fillId="0" borderId="35" xfId="0" applyNumberFormat="1" applyFont="1" applyBorder="1" applyAlignment="1">
      <alignment horizontal="center" vertical="center"/>
    </xf>
    <xf numFmtId="4" fontId="4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4" fillId="0" borderId="28" xfId="0" applyNumberFormat="1" applyFont="1" applyFill="1" applyBorder="1" applyAlignment="1">
      <alignment horizontal="center"/>
    </xf>
    <xf numFmtId="166" fontId="4" fillId="0" borderId="35" xfId="0" applyNumberFormat="1" applyFont="1" applyFill="1" applyBorder="1" applyAlignment="1">
      <alignment horizontal="center"/>
    </xf>
    <xf numFmtId="167" fontId="4" fillId="0" borderId="35" xfId="0" applyNumberFormat="1" applyFont="1" applyFill="1" applyBorder="1" applyAlignment="1">
      <alignment horizontal="center"/>
    </xf>
    <xf numFmtId="166" fontId="14" fillId="0" borderId="35" xfId="0" applyNumberFormat="1" applyFont="1" applyFill="1" applyBorder="1" applyAlignment="1">
      <alignment horizontal="center"/>
    </xf>
    <xf numFmtId="3" fontId="4" fillId="0" borderId="35" xfId="0" applyNumberFormat="1" applyFont="1" applyFill="1" applyBorder="1" applyAlignment="1">
      <alignment horizontal="center"/>
    </xf>
    <xf numFmtId="3" fontId="15" fillId="0" borderId="35" xfId="0" applyNumberFormat="1" applyFont="1" applyFill="1" applyBorder="1" applyAlignment="1">
      <alignment horizontal="center"/>
    </xf>
    <xf numFmtId="166" fontId="4" fillId="12" borderId="35" xfId="0" applyNumberFormat="1" applyFont="1" applyFill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3" borderId="35" xfId="0" applyNumberFormat="1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167" fontId="4" fillId="0" borderId="21" xfId="0" applyNumberFormat="1" applyFont="1" applyFill="1" applyBorder="1" applyAlignment="1">
      <alignment horizontal="center"/>
    </xf>
    <xf numFmtId="166" fontId="4" fillId="0" borderId="36" xfId="0" applyNumberFormat="1" applyFont="1" applyFill="1" applyBorder="1" applyAlignment="1">
      <alignment horizontal="center"/>
    </xf>
    <xf numFmtId="167" fontId="4" fillId="0" borderId="36" xfId="0" applyNumberFormat="1" applyFont="1" applyFill="1" applyBorder="1" applyAlignment="1">
      <alignment horizontal="center"/>
    </xf>
    <xf numFmtId="166" fontId="14" fillId="0" borderId="36" xfId="0" applyNumberFormat="1" applyFont="1" applyFill="1" applyBorder="1" applyAlignment="1">
      <alignment horizontal="center"/>
    </xf>
    <xf numFmtId="3" fontId="4" fillId="0" borderId="36" xfId="0" applyNumberFormat="1" applyFont="1" applyFill="1" applyBorder="1" applyAlignment="1">
      <alignment horizontal="center"/>
    </xf>
    <xf numFmtId="3" fontId="15" fillId="0" borderId="36" xfId="0" applyNumberFormat="1" applyFont="1" applyFill="1" applyBorder="1" applyAlignment="1">
      <alignment horizontal="center"/>
    </xf>
    <xf numFmtId="166" fontId="4" fillId="12" borderId="36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3" fontId="5" fillId="0" borderId="36" xfId="0" applyNumberFormat="1" applyFont="1" applyFill="1" applyBorder="1" applyAlignment="1">
      <alignment horizontal="center"/>
    </xf>
    <xf numFmtId="4" fontId="4" fillId="0" borderId="36" xfId="0" applyNumberFormat="1" applyFont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/>
    </xf>
    <xf numFmtId="166" fontId="4" fillId="0" borderId="26" xfId="0" applyNumberFormat="1" applyFont="1" applyFill="1" applyBorder="1" applyAlignment="1">
      <alignment horizontal="center"/>
    </xf>
    <xf numFmtId="167" fontId="4" fillId="0" borderId="26" xfId="0" applyNumberFormat="1" applyFont="1" applyFill="1" applyBorder="1" applyAlignment="1">
      <alignment horizontal="center"/>
    </xf>
    <xf numFmtId="166" fontId="14" fillId="0" borderId="26" xfId="0" applyNumberFormat="1" applyFont="1" applyFill="1" applyBorder="1" applyAlignment="1">
      <alignment horizontal="center"/>
    </xf>
    <xf numFmtId="3" fontId="4" fillId="0" borderId="26" xfId="0" applyNumberFormat="1" applyFont="1" applyFill="1" applyBorder="1" applyAlignment="1">
      <alignment horizontal="center"/>
    </xf>
    <xf numFmtId="166" fontId="4" fillId="12" borderId="26" xfId="0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center"/>
    </xf>
    <xf numFmtId="4" fontId="4" fillId="0" borderId="26" xfId="0" applyNumberFormat="1" applyFont="1" applyBorder="1" applyAlignment="1">
      <alignment horizontal="center" vertical="center"/>
    </xf>
    <xf numFmtId="166" fontId="15" fillId="0" borderId="25" xfId="0" applyNumberFormat="1" applyFont="1" applyBorder="1" applyAlignment="1">
      <alignment horizontal="center"/>
    </xf>
    <xf numFmtId="166" fontId="15" fillId="0" borderId="21" xfId="0" applyNumberFormat="1" applyFont="1" applyBorder="1" applyAlignment="1">
      <alignment horizontal="center"/>
    </xf>
    <xf numFmtId="166" fontId="15" fillId="0" borderId="21" xfId="0" applyNumberFormat="1" applyFont="1" applyFill="1" applyBorder="1" applyAlignment="1">
      <alignment horizontal="center"/>
    </xf>
    <xf numFmtId="166" fontId="15" fillId="0" borderId="28" xfId="0" applyNumberFormat="1" applyFont="1" applyFill="1" applyBorder="1" applyAlignment="1">
      <alignment horizontal="center"/>
    </xf>
    <xf numFmtId="166" fontId="15" fillId="0" borderId="26" xfId="0" applyNumberFormat="1" applyFont="1" applyFill="1" applyBorder="1" applyAlignment="1">
      <alignment horizontal="center"/>
    </xf>
    <xf numFmtId="166" fontId="15" fillId="0" borderId="35" xfId="0" applyNumberFormat="1" applyFont="1" applyFill="1" applyBorder="1" applyAlignment="1">
      <alignment horizontal="center"/>
    </xf>
    <xf numFmtId="3" fontId="5" fillId="0" borderId="28" xfId="0" applyNumberFormat="1" applyFont="1" applyFill="1" applyBorder="1" applyAlignment="1">
      <alignment horizontal="center"/>
    </xf>
    <xf numFmtId="4" fontId="4" fillId="0" borderId="28" xfId="0" applyNumberFormat="1" applyFont="1" applyBorder="1" applyAlignment="1">
      <alignment horizontal="center" vertical="center"/>
    </xf>
    <xf numFmtId="4" fontId="4" fillId="0" borderId="45" xfId="0" applyNumberFormat="1" applyFont="1" applyBorder="1" applyAlignment="1">
      <alignment horizontal="center" vertical="center"/>
    </xf>
    <xf numFmtId="166" fontId="15" fillId="0" borderId="36" xfId="0" applyNumberFormat="1" applyFont="1" applyFill="1" applyBorder="1" applyAlignment="1">
      <alignment horizontal="center"/>
    </xf>
    <xf numFmtId="3" fontId="5" fillId="0" borderId="37" xfId="0" applyNumberFormat="1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164" fontId="5" fillId="3" borderId="37" xfId="0" applyNumberFormat="1" applyFont="1" applyFill="1" applyBorder="1" applyAlignment="1">
      <alignment horizontal="center"/>
    </xf>
    <xf numFmtId="164" fontId="5" fillId="4" borderId="37" xfId="0" applyNumberFormat="1" applyFont="1" applyFill="1" applyBorder="1" applyAlignment="1">
      <alignment horizontal="center"/>
    </xf>
    <xf numFmtId="4" fontId="4" fillId="0" borderId="37" xfId="0" applyNumberFormat="1" applyFont="1" applyBorder="1" applyAlignment="1">
      <alignment horizontal="center" vertical="center"/>
    </xf>
    <xf numFmtId="4" fontId="4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3" fontId="5" fillId="0" borderId="46" xfId="0" applyNumberFormat="1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4" fontId="4" fillId="0" borderId="47" xfId="0" applyNumberFormat="1" applyFont="1" applyBorder="1" applyAlignment="1">
      <alignment horizontal="center" vertical="center"/>
    </xf>
    <xf numFmtId="0" fontId="4" fillId="13" borderId="17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center"/>
    </xf>
    <xf numFmtId="164" fontId="0" fillId="0" borderId="0" xfId="0" applyNumberFormat="1" applyAlignment="1"/>
    <xf numFmtId="166" fontId="15" fillId="0" borderId="1" xfId="0" applyNumberFormat="1" applyFont="1" applyFill="1" applyBorder="1" applyAlignment="1">
      <alignment horizontal="center"/>
    </xf>
    <xf numFmtId="169" fontId="6" fillId="0" borderId="31" xfId="0" applyNumberFormat="1" applyFont="1" applyFill="1" applyBorder="1" applyAlignment="1" applyProtection="1">
      <alignment vertical="justify"/>
    </xf>
    <xf numFmtId="0" fontId="4" fillId="0" borderId="3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 applyProtection="1">
      <alignment horizontal="center"/>
    </xf>
    <xf numFmtId="3" fontId="6" fillId="0" borderId="21" xfId="0" applyNumberFormat="1" applyFont="1" applyBorder="1" applyAlignment="1" applyProtection="1">
      <alignment horizontal="center"/>
    </xf>
    <xf numFmtId="3" fontId="6" fillId="0" borderId="21" xfId="0" applyNumberFormat="1" applyFont="1" applyFill="1" applyBorder="1" applyAlignment="1" applyProtection="1">
      <alignment horizontal="center"/>
    </xf>
    <xf numFmtId="168" fontId="6" fillId="0" borderId="21" xfId="1" applyNumberFormat="1" applyFont="1" applyFill="1" applyBorder="1" applyAlignment="1" applyProtection="1">
      <alignment horizontal="center"/>
    </xf>
    <xf numFmtId="1" fontId="6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 applyProtection="1"/>
    <xf numFmtId="3" fontId="6" fillId="0" borderId="21" xfId="0" applyNumberFormat="1" applyFont="1" applyFill="1" applyBorder="1" applyAlignment="1" applyProtection="1"/>
    <xf numFmtId="3" fontId="6" fillId="0" borderId="21" xfId="0" applyNumberFormat="1" applyFont="1" applyBorder="1" applyAlignment="1"/>
    <xf numFmtId="3" fontId="6" fillId="0" borderId="21" xfId="0" applyNumberFormat="1" applyFont="1" applyFill="1" applyBorder="1" applyAlignment="1"/>
    <xf numFmtId="0" fontId="6" fillId="0" borderId="21" xfId="0" applyFont="1" applyBorder="1" applyAlignment="1"/>
    <xf numFmtId="0" fontId="6" fillId="2" borderId="21" xfId="0" applyFont="1" applyFill="1" applyBorder="1">
      <alignment vertical="top"/>
    </xf>
    <xf numFmtId="0" fontId="6" fillId="0" borderId="21" xfId="0" applyFont="1" applyBorder="1">
      <alignment vertical="top"/>
    </xf>
    <xf numFmtId="0" fontId="6" fillId="2" borderId="28" xfId="0" applyFont="1" applyFill="1" applyBorder="1">
      <alignment vertical="top"/>
    </xf>
    <xf numFmtId="0" fontId="6" fillId="0" borderId="25" xfId="0" applyFont="1" applyBorder="1">
      <alignment vertical="top"/>
    </xf>
    <xf numFmtId="1" fontId="6" fillId="0" borderId="21" xfId="2" applyNumberFormat="1" applyFont="1" applyBorder="1"/>
    <xf numFmtId="0" fontId="6" fillId="0" borderId="26" xfId="0" applyFont="1" applyBorder="1" applyAlignment="1"/>
    <xf numFmtId="0" fontId="6" fillId="0" borderId="46" xfId="0" applyFont="1" applyFill="1" applyBorder="1">
      <alignment vertical="top"/>
    </xf>
    <xf numFmtId="0" fontId="6" fillId="0" borderId="26" xfId="0" applyFont="1" applyFill="1" applyBorder="1" applyAlignment="1"/>
    <xf numFmtId="166" fontId="1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0" borderId="35" xfId="0" applyNumberFormat="1" applyFont="1" applyFill="1" applyBorder="1" applyAlignment="1">
      <alignment horizontal="center"/>
    </xf>
    <xf numFmtId="166" fontId="5" fillId="2" borderId="35" xfId="0" applyNumberFormat="1" applyFont="1" applyFill="1" applyBorder="1" applyAlignment="1">
      <alignment horizontal="center"/>
    </xf>
    <xf numFmtId="166" fontId="5" fillId="3" borderId="35" xfId="0" applyNumberFormat="1" applyFont="1" applyFill="1" applyBorder="1" applyAlignment="1">
      <alignment horizontal="center"/>
    </xf>
    <xf numFmtId="166" fontId="5" fillId="4" borderId="35" xfId="0" applyNumberFormat="1" applyFont="1" applyFill="1" applyBorder="1" applyAlignment="1">
      <alignment horizontal="center"/>
    </xf>
    <xf numFmtId="166" fontId="4" fillId="0" borderId="35" xfId="0" applyNumberFormat="1" applyFont="1" applyBorder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166" fontId="0" fillId="0" borderId="0" xfId="0" applyNumberFormat="1" applyAlignment="1"/>
    <xf numFmtId="166" fontId="7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7" fillId="0" borderId="53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166" fontId="12" fillId="0" borderId="10" xfId="0" applyNumberFormat="1" applyFont="1" applyBorder="1" applyAlignment="1">
      <alignment horizontal="center"/>
    </xf>
    <xf numFmtId="166" fontId="29" fillId="0" borderId="10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71" fontId="12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6" fontId="12" fillId="0" borderId="8" xfId="0" applyNumberFormat="1" applyFont="1" applyBorder="1" applyAlignment="1">
      <alignment horizontal="center"/>
    </xf>
    <xf numFmtId="166" fontId="27" fillId="0" borderId="0" xfId="0" applyNumberFormat="1" applyFont="1" applyBorder="1" applyAlignment="1">
      <alignment horizontal="center"/>
    </xf>
    <xf numFmtId="166" fontId="27" fillId="0" borderId="10" xfId="0" applyNumberFormat="1" applyFont="1" applyBorder="1" applyAlignment="1">
      <alignment horizontal="center"/>
    </xf>
    <xf numFmtId="166" fontId="27" fillId="0" borderId="0" xfId="0" applyNumberFormat="1" applyFont="1" applyFill="1" applyBorder="1" applyAlignment="1">
      <alignment horizontal="center"/>
    </xf>
    <xf numFmtId="171" fontId="12" fillId="0" borderId="8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/>
    </xf>
    <xf numFmtId="166" fontId="27" fillId="0" borderId="8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27" fillId="0" borderId="53" xfId="0" applyFont="1" applyBorder="1" applyAlignment="1">
      <alignment horizontal="center" vertical="center" wrapText="1"/>
    </xf>
    <xf numFmtId="171" fontId="12" fillId="0" borderId="0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166" fontId="7" fillId="0" borderId="0" xfId="0" applyNumberFormat="1" applyFont="1" applyBorder="1" applyAlignment="1">
      <alignment horizontal="center"/>
    </xf>
    <xf numFmtId="172" fontId="7" fillId="0" borderId="0" xfId="0" applyNumberFormat="1" applyFont="1" applyBorder="1" applyAlignment="1">
      <alignment horizontal="center"/>
    </xf>
    <xf numFmtId="172" fontId="7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top" wrapText="1"/>
    </xf>
    <xf numFmtId="164" fontId="27" fillId="0" borderId="0" xfId="0" applyNumberFormat="1" applyFont="1" applyBorder="1" applyAlignment="1">
      <alignment horizontal="center"/>
    </xf>
    <xf numFmtId="171" fontId="12" fillId="0" borderId="9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5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 wrapText="1"/>
    </xf>
    <xf numFmtId="170" fontId="17" fillId="7" borderId="18" xfId="3" applyNumberFormat="1" applyFont="1" applyBorder="1" applyAlignment="1" applyProtection="1">
      <alignment horizontal="center"/>
    </xf>
    <xf numFmtId="170" fontId="17" fillId="7" borderId="9" xfId="3" applyNumberFormat="1" applyFont="1" applyBorder="1" applyAlignment="1" applyProtection="1">
      <alignment horizontal="center"/>
    </xf>
    <xf numFmtId="170" fontId="17" fillId="7" borderId="15" xfId="3" applyNumberFormat="1" applyFont="1" applyBorder="1" applyAlignment="1" applyProtection="1">
      <alignment horizontal="center"/>
    </xf>
    <xf numFmtId="170" fontId="17" fillId="7" borderId="3" xfId="3" applyNumberFormat="1" applyFont="1" applyBorder="1" applyAlignment="1" applyProtection="1">
      <alignment horizontal="center"/>
    </xf>
    <xf numFmtId="170" fontId="17" fillId="7" borderId="8" xfId="3" applyNumberFormat="1" applyFont="1" applyBorder="1" applyAlignment="1" applyProtection="1">
      <alignment horizontal="center"/>
    </xf>
    <xf numFmtId="170" fontId="17" fillId="7" borderId="19" xfId="3" applyNumberFormat="1" applyFont="1" applyBorder="1" applyAlignment="1" applyProtection="1">
      <alignment horizontal="center"/>
    </xf>
    <xf numFmtId="170" fontId="20" fillId="11" borderId="18" xfId="4" applyNumberFormat="1" applyFont="1" applyBorder="1" applyAlignment="1" applyProtection="1">
      <alignment horizontal="center"/>
    </xf>
    <xf numFmtId="170" fontId="20" fillId="11" borderId="9" xfId="4" applyNumberFormat="1" applyFont="1" applyBorder="1" applyAlignment="1" applyProtection="1">
      <alignment horizontal="center"/>
    </xf>
    <xf numFmtId="170" fontId="20" fillId="11" borderId="15" xfId="4" applyNumberFormat="1" applyFont="1" applyBorder="1" applyAlignment="1" applyProtection="1">
      <alignment horizontal="center"/>
    </xf>
    <xf numFmtId="170" fontId="20" fillId="11" borderId="3" xfId="4" applyNumberFormat="1" applyFont="1" applyBorder="1" applyAlignment="1" applyProtection="1">
      <alignment horizontal="center"/>
    </xf>
    <xf numFmtId="170" fontId="20" fillId="11" borderId="8" xfId="4" applyNumberFormat="1" applyFont="1" applyBorder="1" applyAlignment="1" applyProtection="1">
      <alignment horizontal="center"/>
    </xf>
    <xf numFmtId="170" fontId="20" fillId="11" borderId="19" xfId="4" applyNumberFormat="1" applyFont="1" applyBorder="1" applyAlignment="1" applyProtection="1">
      <alignment horizontal="center"/>
    </xf>
    <xf numFmtId="170" fontId="20" fillId="5" borderId="18" xfId="4" applyNumberFormat="1" applyFont="1" applyFill="1" applyBorder="1" applyAlignment="1" applyProtection="1">
      <alignment horizontal="center"/>
    </xf>
    <xf numFmtId="170" fontId="20" fillId="5" borderId="9" xfId="4" applyNumberFormat="1" applyFont="1" applyFill="1" applyBorder="1" applyAlignment="1" applyProtection="1">
      <alignment horizontal="center"/>
    </xf>
    <xf numFmtId="170" fontId="20" fillId="5" borderId="15" xfId="4" applyNumberFormat="1" applyFont="1" applyFill="1" applyBorder="1" applyAlignment="1" applyProtection="1">
      <alignment horizontal="center"/>
    </xf>
    <xf numFmtId="170" fontId="20" fillId="5" borderId="3" xfId="4" applyNumberFormat="1" applyFont="1" applyFill="1" applyBorder="1" applyAlignment="1" applyProtection="1">
      <alignment horizontal="center"/>
    </xf>
    <xf numFmtId="170" fontId="20" fillId="5" borderId="8" xfId="4" applyNumberFormat="1" applyFont="1" applyFill="1" applyBorder="1" applyAlignment="1" applyProtection="1">
      <alignment horizontal="center"/>
    </xf>
    <xf numFmtId="170" fontId="20" fillId="5" borderId="19" xfId="4" applyNumberFormat="1" applyFont="1" applyFill="1" applyBorder="1" applyAlignment="1" applyProtection="1">
      <alignment horizontal="center"/>
    </xf>
    <xf numFmtId="170" fontId="20" fillId="9" borderId="18" xfId="4" applyNumberFormat="1" applyFont="1" applyFill="1" applyBorder="1" applyAlignment="1" applyProtection="1">
      <alignment horizontal="center"/>
    </xf>
    <xf numFmtId="170" fontId="20" fillId="9" borderId="9" xfId="4" applyNumberFormat="1" applyFont="1" applyFill="1" applyBorder="1" applyAlignment="1" applyProtection="1">
      <alignment horizontal="center"/>
    </xf>
    <xf numFmtId="170" fontId="20" fillId="9" borderId="15" xfId="4" applyNumberFormat="1" applyFont="1" applyFill="1" applyBorder="1" applyAlignment="1" applyProtection="1">
      <alignment horizontal="center"/>
    </xf>
    <xf numFmtId="170" fontId="20" fillId="9" borderId="3" xfId="4" applyNumberFormat="1" applyFont="1" applyFill="1" applyBorder="1" applyAlignment="1" applyProtection="1">
      <alignment horizontal="center"/>
    </xf>
    <xf numFmtId="170" fontId="20" fillId="9" borderId="8" xfId="4" applyNumberFormat="1" applyFont="1" applyFill="1" applyBorder="1" applyAlignment="1" applyProtection="1">
      <alignment horizontal="center"/>
    </xf>
    <xf numFmtId="170" fontId="20" fillId="9" borderId="19" xfId="4" applyNumberFormat="1" applyFont="1" applyFill="1" applyBorder="1" applyAlignment="1" applyProtection="1">
      <alignment horizontal="center"/>
    </xf>
    <xf numFmtId="169" fontId="4" fillId="0" borderId="21" xfId="0" applyNumberFormat="1" applyFont="1" applyBorder="1" applyAlignment="1" applyProtection="1">
      <alignment horizontal="center"/>
    </xf>
    <xf numFmtId="169" fontId="4" fillId="0" borderId="40" xfId="0" applyNumberFormat="1" applyFont="1" applyBorder="1" applyAlignment="1" applyProtection="1">
      <alignment horizontal="center"/>
    </xf>
    <xf numFmtId="169" fontId="4" fillId="0" borderId="11" xfId="0" applyNumberFormat="1" applyFont="1" applyBorder="1" applyAlignment="1" applyProtection="1">
      <alignment horizontal="center"/>
    </xf>
    <xf numFmtId="169" fontId="4" fillId="0" borderId="41" xfId="0" applyNumberFormat="1" applyFont="1" applyBorder="1" applyAlignment="1" applyProtection="1">
      <alignment horizontal="center"/>
    </xf>
    <xf numFmtId="169" fontId="4" fillId="0" borderId="29" xfId="0" applyNumberFormat="1" applyFont="1" applyBorder="1" applyAlignment="1" applyProtection="1">
      <alignment horizontal="center"/>
    </xf>
    <xf numFmtId="169" fontId="4" fillId="0" borderId="10" xfId="0" applyNumberFormat="1" applyFont="1" applyBorder="1" applyAlignment="1" applyProtection="1">
      <alignment horizontal="center"/>
    </xf>
    <xf numFmtId="169" fontId="4" fillId="0" borderId="33" xfId="0" applyNumberFormat="1" applyFont="1" applyBorder="1" applyAlignment="1" applyProtection="1">
      <alignment horizontal="center"/>
    </xf>
    <xf numFmtId="169" fontId="18" fillId="10" borderId="18" xfId="0" applyNumberFormat="1" applyFont="1" applyFill="1" applyBorder="1" applyAlignment="1" applyProtection="1">
      <alignment horizontal="center"/>
    </xf>
    <xf numFmtId="169" fontId="18" fillId="10" borderId="9" xfId="0" applyNumberFormat="1" applyFont="1" applyFill="1" applyBorder="1" applyAlignment="1" applyProtection="1">
      <alignment horizontal="center"/>
    </xf>
    <xf numFmtId="169" fontId="18" fillId="10" borderId="15" xfId="0" applyNumberFormat="1" applyFont="1" applyFill="1" applyBorder="1" applyAlignment="1" applyProtection="1">
      <alignment horizontal="center"/>
    </xf>
    <xf numFmtId="169" fontId="18" fillId="10" borderId="3" xfId="0" applyNumberFormat="1" applyFont="1" applyFill="1" applyBorder="1" applyAlignment="1" applyProtection="1">
      <alignment horizontal="center"/>
    </xf>
    <xf numFmtId="169" fontId="18" fillId="10" borderId="8" xfId="0" applyNumberFormat="1" applyFont="1" applyFill="1" applyBorder="1" applyAlignment="1" applyProtection="1">
      <alignment horizontal="center"/>
    </xf>
    <xf numFmtId="169" fontId="18" fillId="10" borderId="19" xfId="0" applyNumberFormat="1" applyFont="1" applyFill="1" applyBorder="1" applyAlignment="1" applyProtection="1">
      <alignment horizontal="center"/>
    </xf>
    <xf numFmtId="169" fontId="18" fillId="8" borderId="18" xfId="0" applyNumberFormat="1" applyFont="1" applyFill="1" applyBorder="1" applyAlignment="1" applyProtection="1">
      <alignment horizontal="center"/>
    </xf>
    <xf numFmtId="169" fontId="18" fillId="8" borderId="9" xfId="0" applyNumberFormat="1" applyFont="1" applyFill="1" applyBorder="1" applyAlignment="1" applyProtection="1">
      <alignment horizontal="center"/>
    </xf>
    <xf numFmtId="169" fontId="18" fillId="8" borderId="15" xfId="0" applyNumberFormat="1" applyFont="1" applyFill="1" applyBorder="1" applyAlignment="1" applyProtection="1">
      <alignment horizontal="center"/>
    </xf>
    <xf numFmtId="169" fontId="18" fillId="8" borderId="3" xfId="0" applyNumberFormat="1" applyFont="1" applyFill="1" applyBorder="1" applyAlignment="1" applyProtection="1">
      <alignment horizontal="center"/>
    </xf>
    <xf numFmtId="169" fontId="18" fillId="8" borderId="8" xfId="0" applyNumberFormat="1" applyFont="1" applyFill="1" applyBorder="1" applyAlignment="1" applyProtection="1">
      <alignment horizontal="center"/>
    </xf>
    <xf numFmtId="169" fontId="18" fillId="8" borderId="19" xfId="0" applyNumberFormat="1" applyFont="1" applyFill="1" applyBorder="1" applyAlignment="1" applyProtection="1">
      <alignment horizontal="center"/>
    </xf>
    <xf numFmtId="0" fontId="5" fillId="0" borderId="3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0">
    <cellStyle name="Bad" xfId="3" builtinId="27"/>
    <cellStyle name="Comma" xfId="1" builtinId="3"/>
    <cellStyle name="Comma 2" xfId="7"/>
    <cellStyle name="Good" xfId="4" builtinId="26"/>
    <cellStyle name="Normal" xfId="0" builtinId="0"/>
    <cellStyle name="Normal 2" xfId="6"/>
    <cellStyle name="Normal 3" xfId="8"/>
    <cellStyle name="Normal 4" xfId="5"/>
    <cellStyle name="Normal 5" xfId="9"/>
    <cellStyle name="Normal_2008 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330"/>
  <sheetViews>
    <sheetView zoomScale="90" zoomScaleNormal="90" zoomScaleSheetLayoutView="80" workbookViewId="0">
      <pane ySplit="5" topLeftCell="A298" activePane="bottomLeft" state="frozen"/>
      <selection pane="bottomLeft" activeCell="Q309" sqref="Q309"/>
    </sheetView>
  </sheetViews>
  <sheetFormatPr defaultColWidth="7.77734375" defaultRowHeight="12" x14ac:dyDescent="0.25"/>
  <cols>
    <col min="1" max="1" width="13.21875" style="304" customWidth="1"/>
    <col min="2" max="3" width="16.77734375" style="1" customWidth="1"/>
    <col min="4" max="4" width="11.44140625" style="1" customWidth="1"/>
    <col min="5" max="5" width="2.21875" style="305" customWidth="1"/>
    <col min="6" max="6" width="13.44140625" style="1" customWidth="1"/>
    <col min="7" max="7" width="21.44140625" style="1" customWidth="1"/>
    <col min="8" max="8" width="19.77734375" style="1" customWidth="1"/>
    <col min="9" max="9" width="20" style="1" customWidth="1"/>
    <col min="10" max="10" width="2" style="305" customWidth="1"/>
    <col min="11" max="11" width="16.44140625" style="1" customWidth="1"/>
    <col min="12" max="12" width="21.44140625" style="1" customWidth="1"/>
    <col min="13" max="16384" width="7.77734375" style="1"/>
  </cols>
  <sheetData>
    <row r="1" spans="1:16" ht="30" customHeight="1" x14ac:dyDescent="0.3">
      <c r="A1" s="349" t="s">
        <v>115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O1" s="342"/>
      <c r="P1" s="342"/>
    </row>
    <row r="2" spans="1:16" ht="21.45" customHeight="1" x14ac:dyDescent="0.3">
      <c r="A2" s="350" t="s">
        <v>100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O2" s="342"/>
      <c r="P2" s="342"/>
    </row>
    <row r="3" spans="1:16" ht="12" customHeight="1" thickBot="1" x14ac:dyDescent="0.3">
      <c r="A3" s="303"/>
      <c r="B3" s="309"/>
      <c r="C3" s="309"/>
      <c r="D3" s="309"/>
      <c r="O3" s="342"/>
      <c r="P3" s="342"/>
    </row>
    <row r="4" spans="1:16" ht="19.5" customHeight="1" thickBot="1" x14ac:dyDescent="0.3">
      <c r="A4" s="351" t="s">
        <v>107</v>
      </c>
      <c r="B4" s="351"/>
      <c r="C4" s="351"/>
      <c r="D4" s="351"/>
      <c r="E4" s="323"/>
      <c r="F4" s="351" t="s">
        <v>108</v>
      </c>
      <c r="G4" s="351"/>
      <c r="H4" s="351"/>
      <c r="I4" s="351"/>
      <c r="J4" s="336"/>
      <c r="K4" s="351" t="s">
        <v>104</v>
      </c>
      <c r="L4" s="351"/>
      <c r="O4" s="342"/>
      <c r="P4" s="342"/>
    </row>
    <row r="5" spans="1:16" s="306" customFormat="1" ht="43.5" customHeight="1" thickBot="1" x14ac:dyDescent="0.3">
      <c r="A5" s="310" t="s">
        <v>101</v>
      </c>
      <c r="B5" s="338" t="s">
        <v>117</v>
      </c>
      <c r="C5" s="338" t="s">
        <v>120</v>
      </c>
      <c r="D5" s="338" t="s">
        <v>102</v>
      </c>
      <c r="E5" s="334"/>
      <c r="F5" s="338" t="s">
        <v>109</v>
      </c>
      <c r="G5" s="338" t="s">
        <v>110</v>
      </c>
      <c r="H5" s="338" t="s">
        <v>111</v>
      </c>
      <c r="I5" s="338" t="s">
        <v>96</v>
      </c>
      <c r="J5" s="336"/>
      <c r="K5" s="338" t="s">
        <v>103</v>
      </c>
      <c r="L5" s="338" t="s">
        <v>116</v>
      </c>
      <c r="O5" s="343"/>
      <c r="P5" s="343"/>
    </row>
    <row r="6" spans="1:16" ht="16.5" customHeight="1" x14ac:dyDescent="0.25">
      <c r="A6" s="313"/>
      <c r="B6" s="313"/>
      <c r="C6" s="313"/>
      <c r="D6" s="19"/>
      <c r="E6" s="323"/>
      <c r="F6" s="19"/>
      <c r="G6" s="19"/>
      <c r="H6" s="19"/>
      <c r="I6" s="19"/>
      <c r="J6" s="323"/>
      <c r="K6" s="19"/>
      <c r="L6" s="19"/>
      <c r="O6" s="342"/>
      <c r="P6" s="342"/>
    </row>
    <row r="7" spans="1:16" ht="16.5" customHeight="1" x14ac:dyDescent="0.25">
      <c r="A7" s="337">
        <v>1993</v>
      </c>
      <c r="B7" s="314">
        <v>26.795567000000002</v>
      </c>
      <c r="C7" s="314">
        <v>31.057750949999999</v>
      </c>
      <c r="D7" s="314">
        <v>57.853317949999997</v>
      </c>
      <c r="E7" s="314"/>
      <c r="F7" s="314">
        <v>30.91022048</v>
      </c>
      <c r="G7" s="314">
        <v>13.114265999999999</v>
      </c>
      <c r="H7" s="314">
        <v>8.9626471399999996</v>
      </c>
      <c r="I7" s="314">
        <v>4.866184329999995</v>
      </c>
      <c r="J7" s="314"/>
      <c r="K7" s="314">
        <v>57.853317949999997</v>
      </c>
      <c r="L7" s="314">
        <v>0</v>
      </c>
      <c r="N7" s="341"/>
      <c r="O7" s="342"/>
      <c r="P7" s="342"/>
    </row>
    <row r="8" spans="1:16" ht="16.5" customHeight="1" x14ac:dyDescent="0.25">
      <c r="A8" s="337">
        <v>1994</v>
      </c>
      <c r="B8" s="314">
        <v>25.821054239999999</v>
      </c>
      <c r="C8" s="314">
        <v>34.092987229999999</v>
      </c>
      <c r="D8" s="314">
        <v>59.914041469999994</v>
      </c>
      <c r="E8" s="314"/>
      <c r="F8" s="314">
        <v>28.998907220000003</v>
      </c>
      <c r="G8" s="314">
        <v>18.243979999999997</v>
      </c>
      <c r="H8" s="314">
        <v>9.7672670000000004</v>
      </c>
      <c r="I8" s="314">
        <v>2.9038872499999986</v>
      </c>
      <c r="J8" s="314"/>
      <c r="K8" s="314">
        <v>59.914041469999994</v>
      </c>
      <c r="L8" s="314">
        <v>0</v>
      </c>
      <c r="N8" s="341"/>
      <c r="O8" s="342"/>
      <c r="P8" s="342"/>
    </row>
    <row r="9" spans="1:16" ht="16.5" customHeight="1" x14ac:dyDescent="0.25">
      <c r="A9" s="337">
        <v>1995</v>
      </c>
      <c r="B9" s="314">
        <v>31.535985279999998</v>
      </c>
      <c r="C9" s="314">
        <v>29.033383489999999</v>
      </c>
      <c r="D9" s="314">
        <v>60.56936876999999</v>
      </c>
      <c r="E9" s="314"/>
      <c r="F9" s="314">
        <v>33.358553459999996</v>
      </c>
      <c r="G9" s="314">
        <v>12.710805130000001</v>
      </c>
      <c r="H9" s="314">
        <v>11.40707417</v>
      </c>
      <c r="I9" s="314">
        <v>3.0929360099999972</v>
      </c>
      <c r="J9" s="314"/>
      <c r="K9" s="314">
        <v>60.56936876999999</v>
      </c>
      <c r="L9" s="314">
        <v>0</v>
      </c>
      <c r="N9" s="341"/>
      <c r="O9" s="342"/>
      <c r="P9" s="342"/>
    </row>
    <row r="10" spans="1:16" ht="16.5" customHeight="1" x14ac:dyDescent="0.25">
      <c r="A10" s="337">
        <v>1996</v>
      </c>
      <c r="B10" s="314">
        <v>42.369661110000003</v>
      </c>
      <c r="C10" s="314">
        <v>8.6033554099999989</v>
      </c>
      <c r="D10" s="314">
        <v>50.973016520000009</v>
      </c>
      <c r="E10" s="314"/>
      <c r="F10" s="314">
        <v>24.799395560000001</v>
      </c>
      <c r="G10" s="314">
        <v>10.027078090000002</v>
      </c>
      <c r="H10" s="314">
        <v>7.6206912199999977</v>
      </c>
      <c r="I10" s="314">
        <v>8.5258516499999999</v>
      </c>
      <c r="J10" s="314"/>
      <c r="K10" s="314">
        <v>50.973016520000009</v>
      </c>
      <c r="L10" s="314">
        <v>0</v>
      </c>
      <c r="N10" s="341"/>
      <c r="O10" s="342"/>
      <c r="P10" s="342"/>
    </row>
    <row r="11" spans="1:16" ht="16.5" customHeight="1" x14ac:dyDescent="0.25">
      <c r="A11" s="337">
        <v>1997</v>
      </c>
      <c r="B11" s="314">
        <v>49.726050460000003</v>
      </c>
      <c r="C11" s="314">
        <v>11.786816780000002</v>
      </c>
      <c r="D11" s="314">
        <v>61.512867240000013</v>
      </c>
      <c r="E11" s="314"/>
      <c r="F11" s="314">
        <v>33.141486499999999</v>
      </c>
      <c r="G11" s="314">
        <v>9.0760758300000006</v>
      </c>
      <c r="H11" s="314">
        <v>6.673907100000001</v>
      </c>
      <c r="I11" s="314">
        <v>12.621397809999998</v>
      </c>
      <c r="J11" s="314"/>
      <c r="K11" s="314">
        <v>61.512867240000013</v>
      </c>
      <c r="L11" s="314">
        <v>0</v>
      </c>
      <c r="N11" s="341"/>
      <c r="O11" s="342"/>
      <c r="P11" s="342"/>
    </row>
    <row r="12" spans="1:16" s="305" customFormat="1" ht="16.5" customHeight="1" x14ac:dyDescent="0.25">
      <c r="A12" s="337">
        <v>1998</v>
      </c>
      <c r="B12" s="314">
        <v>48.527698299000001</v>
      </c>
      <c r="C12" s="314">
        <v>10.013011800000001</v>
      </c>
      <c r="D12" s="314">
        <v>58.540710098999995</v>
      </c>
      <c r="E12" s="314"/>
      <c r="F12" s="314">
        <v>35.479926570000003</v>
      </c>
      <c r="G12" s="314">
        <v>8.5728095900000003</v>
      </c>
      <c r="H12" s="314">
        <v>5.596455699999999</v>
      </c>
      <c r="I12" s="314">
        <v>8.8915182389999998</v>
      </c>
      <c r="J12" s="314"/>
      <c r="K12" s="314">
        <v>58.540710098999995</v>
      </c>
      <c r="L12" s="314">
        <v>0</v>
      </c>
      <c r="N12" s="341"/>
      <c r="O12" s="342"/>
      <c r="P12" s="342"/>
    </row>
    <row r="13" spans="1:16" s="305" customFormat="1" ht="16.5" customHeight="1" x14ac:dyDescent="0.25">
      <c r="A13" s="337">
        <v>1999</v>
      </c>
      <c r="B13" s="314">
        <v>60.598186389999995</v>
      </c>
      <c r="C13" s="314">
        <v>11.500840479999999</v>
      </c>
      <c r="D13" s="314">
        <v>72.099026869999989</v>
      </c>
      <c r="E13" s="314"/>
      <c r="F13" s="314">
        <v>44.074069129999998</v>
      </c>
      <c r="G13" s="314">
        <v>11.455071729999997</v>
      </c>
      <c r="H13" s="314">
        <v>8.1206232000000007</v>
      </c>
      <c r="I13" s="314">
        <v>8.4492628099999951</v>
      </c>
      <c r="J13" s="314"/>
      <c r="K13" s="314">
        <v>72.099026869999989</v>
      </c>
      <c r="L13" s="314">
        <v>0</v>
      </c>
      <c r="N13" s="341"/>
      <c r="O13" s="342"/>
      <c r="P13" s="342"/>
    </row>
    <row r="14" spans="1:16" ht="16.5" customHeight="1" x14ac:dyDescent="0.25">
      <c r="A14" s="337">
        <v>2000</v>
      </c>
      <c r="B14" s="314">
        <v>83.721145649999997</v>
      </c>
      <c r="C14" s="314">
        <v>6.0322789199999995</v>
      </c>
      <c r="D14" s="314">
        <v>89.753424570000021</v>
      </c>
      <c r="E14" s="314"/>
      <c r="F14" s="314">
        <v>61.316391089999996</v>
      </c>
      <c r="G14" s="314">
        <v>12.267254210000003</v>
      </c>
      <c r="H14" s="314">
        <v>9.2855524200000001</v>
      </c>
      <c r="I14" s="314">
        <v>6.8842268500000126</v>
      </c>
      <c r="J14" s="314"/>
      <c r="K14" s="314">
        <v>89.753424570000021</v>
      </c>
      <c r="L14" s="314">
        <v>0</v>
      </c>
      <c r="N14" s="341"/>
      <c r="O14" s="342"/>
      <c r="P14" s="342"/>
    </row>
    <row r="15" spans="1:16" ht="16.5" customHeight="1" x14ac:dyDescent="0.25">
      <c r="A15" s="337">
        <v>2001</v>
      </c>
      <c r="B15" s="314">
        <v>109.37206979999998</v>
      </c>
      <c r="C15" s="314">
        <v>15.745853479999999</v>
      </c>
      <c r="D15" s="314">
        <v>125.11792327999999</v>
      </c>
      <c r="E15" s="314"/>
      <c r="F15" s="314">
        <v>89.632997120000013</v>
      </c>
      <c r="G15" s="314">
        <v>14.741761960000002</v>
      </c>
      <c r="H15" s="314">
        <v>10.255658050000001</v>
      </c>
      <c r="I15" s="314">
        <v>10.487506149999991</v>
      </c>
      <c r="J15" s="314"/>
      <c r="K15" s="314">
        <v>125.11792327999999</v>
      </c>
      <c r="L15" s="314">
        <v>0</v>
      </c>
      <c r="N15" s="341"/>
      <c r="O15" s="342"/>
      <c r="P15" s="342"/>
    </row>
    <row r="16" spans="1:16" ht="16.5" customHeight="1" x14ac:dyDescent="0.25">
      <c r="A16" s="337">
        <v>2002</v>
      </c>
      <c r="B16" s="314">
        <v>127.50968064</v>
      </c>
      <c r="C16" s="314">
        <v>21.420900849999999</v>
      </c>
      <c r="D16" s="314">
        <v>148.93058149000001</v>
      </c>
      <c r="E16" s="314"/>
      <c r="F16" s="314">
        <v>102.45307348</v>
      </c>
      <c r="G16" s="314">
        <v>19.330895859999998</v>
      </c>
      <c r="H16" s="314">
        <v>12.887867260000002</v>
      </c>
      <c r="I16" s="314">
        <v>14.258744890000003</v>
      </c>
      <c r="J16" s="314"/>
      <c r="K16" s="314">
        <v>148.93058149000001</v>
      </c>
      <c r="L16" s="314">
        <v>0</v>
      </c>
      <c r="N16" s="341"/>
      <c r="O16" s="342"/>
      <c r="P16" s="342"/>
    </row>
    <row r="17" spans="1:16" ht="16.5" customHeight="1" x14ac:dyDescent="0.25">
      <c r="A17" s="337">
        <v>2003</v>
      </c>
      <c r="B17" s="314">
        <v>136.19998096999998</v>
      </c>
      <c r="C17" s="314">
        <v>28.795323740000001</v>
      </c>
      <c r="D17" s="314">
        <v>164.99530471000003</v>
      </c>
      <c r="E17" s="314"/>
      <c r="F17" s="314">
        <v>111.71515398</v>
      </c>
      <c r="G17" s="314">
        <v>20.4321932</v>
      </c>
      <c r="H17" s="314">
        <v>17.464281939999999</v>
      </c>
      <c r="I17" s="314">
        <v>15.38367559000001</v>
      </c>
      <c r="J17" s="314"/>
      <c r="K17" s="314">
        <v>164.99530471000003</v>
      </c>
      <c r="L17" s="314">
        <v>0</v>
      </c>
      <c r="N17" s="341"/>
      <c r="O17" s="342"/>
      <c r="P17" s="342"/>
    </row>
    <row r="18" spans="1:16" ht="16.5" customHeight="1" x14ac:dyDescent="0.25">
      <c r="A18" s="337">
        <v>2004</v>
      </c>
      <c r="B18" s="314">
        <v>167.30630018999997</v>
      </c>
      <c r="C18" s="314">
        <v>35.418856060000003</v>
      </c>
      <c r="D18" s="314">
        <v>202.72515625000003</v>
      </c>
      <c r="E18" s="314"/>
      <c r="F18" s="314">
        <v>141.51018403</v>
      </c>
      <c r="G18" s="314">
        <v>24.090714779999999</v>
      </c>
      <c r="H18" s="314">
        <v>12.809038129999999</v>
      </c>
      <c r="I18" s="314">
        <v>24.315219309999989</v>
      </c>
      <c r="J18" s="314"/>
      <c r="K18" s="314">
        <v>202.72515625000003</v>
      </c>
      <c r="L18" s="314">
        <v>0</v>
      </c>
      <c r="N18" s="341"/>
      <c r="O18" s="342"/>
      <c r="P18" s="342"/>
    </row>
    <row r="19" spans="1:16" ht="16.5" customHeight="1" x14ac:dyDescent="0.25">
      <c r="A19" s="337">
        <v>2005</v>
      </c>
      <c r="B19" s="314">
        <v>168.20305021000001</v>
      </c>
      <c r="C19" s="314">
        <v>34.46722827</v>
      </c>
      <c r="D19" s="314">
        <v>202.67027848000001</v>
      </c>
      <c r="E19" s="314"/>
      <c r="F19" s="314">
        <v>98.472767360000006</v>
      </c>
      <c r="G19" s="314">
        <v>18.53884682</v>
      </c>
      <c r="H19" s="314">
        <v>17.415777680000001</v>
      </c>
      <c r="I19" s="314">
        <v>68.242886620000021</v>
      </c>
      <c r="J19" s="314"/>
      <c r="K19" s="314">
        <v>202.67027848000001</v>
      </c>
      <c r="L19" s="314">
        <v>0</v>
      </c>
      <c r="N19" s="341"/>
      <c r="O19" s="342"/>
      <c r="P19" s="342"/>
    </row>
    <row r="20" spans="1:16" ht="16.5" customHeight="1" x14ac:dyDescent="0.25">
      <c r="A20" s="337">
        <v>2006</v>
      </c>
      <c r="B20" s="314">
        <v>153.41949925</v>
      </c>
      <c r="C20" s="314">
        <v>34.164495510000002</v>
      </c>
      <c r="D20" s="314">
        <v>187.58399476000002</v>
      </c>
      <c r="E20" s="314"/>
      <c r="F20" s="314">
        <v>102.97644677000001</v>
      </c>
      <c r="G20" s="314">
        <v>12.762924020000002</v>
      </c>
      <c r="H20" s="314">
        <v>15.99355428</v>
      </c>
      <c r="I20" s="314">
        <v>55.851069690000003</v>
      </c>
      <c r="J20" s="314"/>
      <c r="K20" s="314">
        <v>187.58399476000002</v>
      </c>
      <c r="L20" s="314">
        <v>0</v>
      </c>
      <c r="M20" s="12"/>
      <c r="N20" s="341"/>
      <c r="O20" s="342"/>
      <c r="P20" s="342"/>
    </row>
    <row r="21" spans="1:16" ht="16.5" customHeight="1" x14ac:dyDescent="0.25">
      <c r="A21" s="337">
        <v>2007</v>
      </c>
      <c r="B21" s="314">
        <v>176.52980111000002</v>
      </c>
      <c r="C21" s="314">
        <v>30.886269299999999</v>
      </c>
      <c r="D21" s="314">
        <v>207.41607041000006</v>
      </c>
      <c r="E21" s="314"/>
      <c r="F21" s="314">
        <v>115.07108192</v>
      </c>
      <c r="G21" s="314">
        <v>12.950164820000001</v>
      </c>
      <c r="H21" s="314">
        <v>29.043716670000002</v>
      </c>
      <c r="I21" s="314">
        <v>50.351107000000013</v>
      </c>
      <c r="J21" s="314"/>
      <c r="K21" s="314">
        <v>207.41607041000006</v>
      </c>
      <c r="L21" s="314">
        <v>0</v>
      </c>
      <c r="N21" s="341"/>
      <c r="O21" s="342"/>
      <c r="P21" s="342"/>
    </row>
    <row r="22" spans="1:16" ht="16.5" customHeight="1" x14ac:dyDescent="0.25">
      <c r="A22" s="337">
        <v>2008</v>
      </c>
      <c r="B22" s="314">
        <v>161.30613755800002</v>
      </c>
      <c r="C22" s="314">
        <v>28.576657649000001</v>
      </c>
      <c r="D22" s="314">
        <v>189.88279520700002</v>
      </c>
      <c r="E22" s="314"/>
      <c r="F22" s="314">
        <v>94.828114489000001</v>
      </c>
      <c r="G22" s="314">
        <v>14.73298801</v>
      </c>
      <c r="H22" s="314">
        <v>31.331384919999994</v>
      </c>
      <c r="I22" s="314">
        <v>48.990307787999996</v>
      </c>
      <c r="J22" s="314"/>
      <c r="K22" s="314">
        <v>189.88279520700002</v>
      </c>
      <c r="L22" s="314">
        <v>0</v>
      </c>
      <c r="N22" s="341"/>
      <c r="O22" s="342"/>
      <c r="P22" s="342"/>
    </row>
    <row r="23" spans="1:16" ht="16.5" customHeight="1" x14ac:dyDescent="0.25">
      <c r="A23" s="337">
        <v>2009</v>
      </c>
      <c r="B23" s="314">
        <v>129.647560134</v>
      </c>
      <c r="C23" s="314">
        <v>26.737276190000003</v>
      </c>
      <c r="D23" s="314">
        <v>156.38483632399999</v>
      </c>
      <c r="E23" s="314"/>
      <c r="F23" s="314">
        <v>83.194292699999991</v>
      </c>
      <c r="G23" s="314">
        <v>13.913341124</v>
      </c>
      <c r="H23" s="314">
        <v>17.028279820000002</v>
      </c>
      <c r="I23" s="314">
        <v>42.248922680000007</v>
      </c>
      <c r="J23" s="314"/>
      <c r="K23" s="314">
        <v>156.38483632399999</v>
      </c>
      <c r="L23" s="314">
        <v>0</v>
      </c>
      <c r="N23" s="341"/>
      <c r="O23" s="342"/>
      <c r="P23" s="342"/>
    </row>
    <row r="24" spans="1:16" ht="16.5" customHeight="1" x14ac:dyDescent="0.25">
      <c r="A24" s="337">
        <v>2010</v>
      </c>
      <c r="B24" s="314">
        <v>129.19579374</v>
      </c>
      <c r="C24" s="314">
        <v>28.87703192</v>
      </c>
      <c r="D24" s="314">
        <v>158.07282565999998</v>
      </c>
      <c r="E24" s="314"/>
      <c r="F24" s="314">
        <v>92.682729729999991</v>
      </c>
      <c r="G24" s="314">
        <v>14.82818528</v>
      </c>
      <c r="H24" s="314">
        <v>21.612989559999999</v>
      </c>
      <c r="I24" s="314">
        <v>28.948921089999999</v>
      </c>
      <c r="J24" s="314"/>
      <c r="K24" s="314">
        <v>158.07282565999998</v>
      </c>
      <c r="L24" s="314">
        <v>0</v>
      </c>
      <c r="N24" s="341"/>
      <c r="O24" s="342"/>
      <c r="P24" s="342"/>
    </row>
    <row r="25" spans="1:16" ht="16.5" customHeight="1" x14ac:dyDescent="0.25">
      <c r="A25" s="337">
        <v>2011</v>
      </c>
      <c r="B25" s="314">
        <v>91.91996931700001</v>
      </c>
      <c r="C25" s="314">
        <v>30.463932444000001</v>
      </c>
      <c r="D25" s="314">
        <v>122.383901761</v>
      </c>
      <c r="E25" s="314"/>
      <c r="F25" s="314">
        <v>61.152220097000004</v>
      </c>
      <c r="G25" s="314">
        <v>17.165074969999999</v>
      </c>
      <c r="H25" s="314">
        <v>22.596045309999994</v>
      </c>
      <c r="I25" s="314">
        <v>21.470561383999993</v>
      </c>
      <c r="J25" s="314"/>
      <c r="K25" s="314">
        <v>122.383901761</v>
      </c>
      <c r="L25" s="314">
        <v>0</v>
      </c>
      <c r="N25" s="341"/>
      <c r="O25" s="342"/>
      <c r="P25" s="342"/>
    </row>
    <row r="26" spans="1:16" ht="16.5" customHeight="1" x14ac:dyDescent="0.25">
      <c r="A26" s="315"/>
      <c r="B26" s="316"/>
      <c r="C26" s="316"/>
      <c r="D26" s="329"/>
      <c r="E26" s="323"/>
      <c r="F26" s="318"/>
      <c r="G26" s="318"/>
      <c r="H26" s="318"/>
      <c r="I26" s="318"/>
      <c r="J26" s="324"/>
      <c r="K26" s="318"/>
      <c r="L26" s="318"/>
      <c r="N26" s="341"/>
      <c r="O26" s="342"/>
      <c r="P26" s="342"/>
    </row>
    <row r="27" spans="1:16" ht="16.2" customHeight="1" x14ac:dyDescent="0.25">
      <c r="A27" s="19"/>
      <c r="B27" s="314"/>
      <c r="C27" s="314"/>
      <c r="D27" s="313"/>
      <c r="E27" s="323"/>
      <c r="F27" s="319"/>
      <c r="G27" s="319"/>
      <c r="H27" s="319"/>
      <c r="I27" s="319"/>
      <c r="J27" s="324"/>
      <c r="K27" s="319"/>
      <c r="L27" s="319"/>
      <c r="N27" s="341"/>
      <c r="O27" s="342"/>
      <c r="P27" s="342"/>
    </row>
    <row r="28" spans="1:16" ht="16.2" customHeight="1" x14ac:dyDescent="0.25">
      <c r="A28" s="321">
        <v>1993</v>
      </c>
      <c r="B28" s="322"/>
      <c r="C28" s="322"/>
      <c r="D28" s="330"/>
      <c r="E28" s="323"/>
      <c r="F28" s="324"/>
      <c r="G28" s="324"/>
      <c r="H28" s="324"/>
      <c r="I28" s="324"/>
      <c r="J28" s="324"/>
      <c r="K28" s="324"/>
      <c r="L28" s="324"/>
      <c r="N28" s="341"/>
      <c r="O28" s="342"/>
      <c r="P28" s="342"/>
    </row>
    <row r="29" spans="1:16" ht="16.5" customHeight="1" x14ac:dyDescent="0.25">
      <c r="A29" s="325">
        <v>34000</v>
      </c>
      <c r="B29" s="322">
        <v>2.350616</v>
      </c>
      <c r="C29" s="322">
        <v>1.9999480000000001</v>
      </c>
      <c r="D29" s="330">
        <v>4.3505640000000003</v>
      </c>
      <c r="E29" s="323"/>
      <c r="F29" s="324">
        <v>2.500508</v>
      </c>
      <c r="G29" s="324">
        <v>1.0622370000000001</v>
      </c>
      <c r="H29" s="324">
        <v>0.51177899999999998</v>
      </c>
      <c r="I29" s="324">
        <v>0.27604000000000006</v>
      </c>
      <c r="J29" s="324"/>
      <c r="K29" s="324">
        <v>4.3505640000000003</v>
      </c>
      <c r="L29" s="324">
        <v>0</v>
      </c>
      <c r="N29" s="341"/>
      <c r="O29" s="342"/>
      <c r="P29" s="342"/>
    </row>
    <row r="30" spans="1:16" ht="16.5" customHeight="1" x14ac:dyDescent="0.25">
      <c r="A30" s="325">
        <v>34028</v>
      </c>
      <c r="B30" s="322">
        <v>2.1605089999999998</v>
      </c>
      <c r="C30" s="322">
        <v>1.606498</v>
      </c>
      <c r="D30" s="330">
        <v>3.7670069999999996</v>
      </c>
      <c r="E30" s="323"/>
      <c r="F30" s="324">
        <v>1.5144789999999999</v>
      </c>
      <c r="G30" s="324">
        <v>0.891378</v>
      </c>
      <c r="H30" s="324">
        <v>1.106719</v>
      </c>
      <c r="I30" s="324">
        <v>0.25443099999999941</v>
      </c>
      <c r="J30" s="324"/>
      <c r="K30" s="324">
        <v>3.7670069999999996</v>
      </c>
      <c r="L30" s="324">
        <v>0</v>
      </c>
      <c r="N30" s="341"/>
      <c r="O30" s="342"/>
      <c r="P30" s="342"/>
    </row>
    <row r="31" spans="1:16" ht="16.5" customHeight="1" x14ac:dyDescent="0.25">
      <c r="A31" s="325">
        <v>34059</v>
      </c>
      <c r="B31" s="322">
        <v>1.7871999999999999</v>
      </c>
      <c r="C31" s="322">
        <v>2.4360849999999998</v>
      </c>
      <c r="D31" s="330">
        <v>4.2232849999999997</v>
      </c>
      <c r="E31" s="323"/>
      <c r="F31" s="324">
        <v>2.3945020000000001</v>
      </c>
      <c r="G31" s="324">
        <v>0.88207500000000005</v>
      </c>
      <c r="H31" s="324">
        <v>0.60673699999999997</v>
      </c>
      <c r="I31" s="324">
        <v>0.3399709999999998</v>
      </c>
      <c r="J31" s="324"/>
      <c r="K31" s="324">
        <v>4.2232849999999997</v>
      </c>
      <c r="L31" s="324">
        <v>0</v>
      </c>
      <c r="N31" s="341"/>
      <c r="O31" s="342"/>
      <c r="P31" s="342"/>
    </row>
    <row r="32" spans="1:16" ht="16.5" customHeight="1" x14ac:dyDescent="0.25">
      <c r="A32" s="325">
        <v>34089</v>
      </c>
      <c r="B32" s="322">
        <v>1.665152</v>
      </c>
      <c r="C32" s="322">
        <v>2.358428</v>
      </c>
      <c r="D32" s="330">
        <v>4.0235799999999999</v>
      </c>
      <c r="E32" s="323"/>
      <c r="F32" s="324">
        <v>2.2082830000000002</v>
      </c>
      <c r="G32" s="324">
        <v>0.96453900000000004</v>
      </c>
      <c r="H32" s="324">
        <v>0.56086800000000003</v>
      </c>
      <c r="I32" s="324">
        <v>0.28988999999999976</v>
      </c>
      <c r="J32" s="324"/>
      <c r="K32" s="324">
        <v>4.0235799999999999</v>
      </c>
      <c r="L32" s="324">
        <v>0</v>
      </c>
      <c r="N32" s="341"/>
      <c r="O32" s="342"/>
      <c r="P32" s="342"/>
    </row>
    <row r="33" spans="1:16" ht="16.5" customHeight="1" x14ac:dyDescent="0.25">
      <c r="A33" s="325">
        <v>34120</v>
      </c>
      <c r="B33" s="322">
        <v>2.7967399999999998</v>
      </c>
      <c r="C33" s="322">
        <v>2.7341150000000001</v>
      </c>
      <c r="D33" s="330">
        <v>5.5308549999999999</v>
      </c>
      <c r="E33" s="323"/>
      <c r="F33" s="324">
        <v>2.4587759999999999</v>
      </c>
      <c r="G33" s="324">
        <v>1.666696</v>
      </c>
      <c r="H33" s="324">
        <v>0.95123899999999995</v>
      </c>
      <c r="I33" s="324">
        <v>0.45414399999999944</v>
      </c>
      <c r="J33" s="324"/>
      <c r="K33" s="324">
        <v>5.5308549999999999</v>
      </c>
      <c r="L33" s="324">
        <v>0</v>
      </c>
      <c r="N33" s="341"/>
      <c r="O33" s="342"/>
      <c r="P33" s="342"/>
    </row>
    <row r="34" spans="1:16" ht="16.5" customHeight="1" x14ac:dyDescent="0.25">
      <c r="A34" s="325">
        <v>34150</v>
      </c>
      <c r="B34" s="322">
        <v>2.2396050000000001</v>
      </c>
      <c r="C34" s="322">
        <v>3.5518779999999999</v>
      </c>
      <c r="D34" s="330">
        <v>5.7914829999999995</v>
      </c>
      <c r="E34" s="323"/>
      <c r="F34" s="324">
        <v>3.0758670000000001</v>
      </c>
      <c r="G34" s="324">
        <v>0.96973699999999996</v>
      </c>
      <c r="H34" s="324">
        <v>0.57491099999999995</v>
      </c>
      <c r="I34" s="324">
        <v>1.1709679999999993</v>
      </c>
      <c r="J34" s="324"/>
      <c r="K34" s="324">
        <v>5.7914829999999995</v>
      </c>
      <c r="L34" s="324">
        <v>0</v>
      </c>
      <c r="N34" s="341"/>
      <c r="O34" s="342"/>
      <c r="P34" s="342"/>
    </row>
    <row r="35" spans="1:16" ht="16.5" customHeight="1" x14ac:dyDescent="0.25">
      <c r="A35" s="325">
        <v>34181</v>
      </c>
      <c r="B35" s="322">
        <v>1.7688280000000001</v>
      </c>
      <c r="C35" s="322">
        <v>2.2435480000000001</v>
      </c>
      <c r="D35" s="330">
        <v>4.0123759999999997</v>
      </c>
      <c r="E35" s="323"/>
      <c r="F35" s="324">
        <v>1.7988219999999999</v>
      </c>
      <c r="G35" s="324">
        <v>0.90785199999999999</v>
      </c>
      <c r="H35" s="324">
        <v>0.64190100000000005</v>
      </c>
      <c r="I35" s="324">
        <v>0.66380099999999942</v>
      </c>
      <c r="J35" s="324"/>
      <c r="K35" s="324">
        <v>4.0123759999999997</v>
      </c>
      <c r="L35" s="324">
        <v>0</v>
      </c>
      <c r="N35" s="341"/>
      <c r="O35" s="342"/>
      <c r="P35" s="342"/>
    </row>
    <row r="36" spans="1:16" ht="16.5" customHeight="1" x14ac:dyDescent="0.25">
      <c r="A36" s="325">
        <v>34212</v>
      </c>
      <c r="B36" s="322">
        <v>2.0039910000000001</v>
      </c>
      <c r="C36" s="322">
        <v>2.680472</v>
      </c>
      <c r="D36" s="330">
        <v>4.684463</v>
      </c>
      <c r="E36" s="323"/>
      <c r="F36" s="324">
        <v>2.4672580000000002</v>
      </c>
      <c r="G36" s="324">
        <v>1.221139</v>
      </c>
      <c r="H36" s="324">
        <v>0.75190800000000002</v>
      </c>
      <c r="I36" s="324">
        <v>0.24415799999999965</v>
      </c>
      <c r="J36" s="324"/>
      <c r="K36" s="324">
        <v>4.684463</v>
      </c>
      <c r="L36" s="324">
        <v>0</v>
      </c>
      <c r="N36" s="341"/>
      <c r="O36" s="342"/>
      <c r="P36" s="342"/>
    </row>
    <row r="37" spans="1:16" ht="16.5" customHeight="1" x14ac:dyDescent="0.25">
      <c r="A37" s="325">
        <v>34242</v>
      </c>
      <c r="B37" s="322">
        <v>1.927597</v>
      </c>
      <c r="C37" s="322">
        <v>3.4227183299999999</v>
      </c>
      <c r="D37" s="330">
        <v>5.3503153299999999</v>
      </c>
      <c r="E37" s="323"/>
      <c r="F37" s="324">
        <v>3.1774580000000001</v>
      </c>
      <c r="G37" s="324">
        <v>1.1912130000000001</v>
      </c>
      <c r="H37" s="324">
        <v>0.77511300000000005</v>
      </c>
      <c r="I37" s="324">
        <v>0.20653132999999979</v>
      </c>
      <c r="J37" s="324"/>
      <c r="K37" s="324">
        <v>5.3503153299999999</v>
      </c>
      <c r="L37" s="324">
        <v>0</v>
      </c>
      <c r="N37" s="341"/>
      <c r="O37" s="342"/>
      <c r="P37" s="342"/>
    </row>
    <row r="38" spans="1:16" ht="16.5" customHeight="1" x14ac:dyDescent="0.25">
      <c r="A38" s="325">
        <v>34273</v>
      </c>
      <c r="B38" s="322">
        <v>1.776222</v>
      </c>
      <c r="C38" s="322">
        <v>1.932839</v>
      </c>
      <c r="D38" s="330">
        <v>3.7090610000000002</v>
      </c>
      <c r="E38" s="323"/>
      <c r="F38" s="324">
        <v>2.2118190000000002</v>
      </c>
      <c r="G38" s="324">
        <v>0.79961499999999996</v>
      </c>
      <c r="H38" s="324">
        <v>0.51080599999999998</v>
      </c>
      <c r="I38" s="324">
        <v>0.18682099999999968</v>
      </c>
      <c r="J38" s="324"/>
      <c r="K38" s="324">
        <v>3.7090610000000002</v>
      </c>
      <c r="L38" s="324">
        <v>0</v>
      </c>
      <c r="N38" s="341"/>
      <c r="O38" s="342"/>
      <c r="P38" s="342"/>
    </row>
    <row r="39" spans="1:16" ht="16.5" customHeight="1" x14ac:dyDescent="0.25">
      <c r="A39" s="325">
        <v>34303</v>
      </c>
      <c r="B39" s="322">
        <v>2.488721</v>
      </c>
      <c r="C39" s="322">
        <v>2.8078380099999998</v>
      </c>
      <c r="D39" s="330">
        <v>5.2965590099999993</v>
      </c>
      <c r="E39" s="323"/>
      <c r="F39" s="324">
        <v>3.0714150099999999</v>
      </c>
      <c r="G39" s="324">
        <v>0.94262500000000005</v>
      </c>
      <c r="H39" s="324">
        <v>0.96352099999999996</v>
      </c>
      <c r="I39" s="324">
        <v>0.31899799999999878</v>
      </c>
      <c r="J39" s="324"/>
      <c r="K39" s="324">
        <v>5.2965590099999993</v>
      </c>
      <c r="L39" s="324">
        <v>0</v>
      </c>
      <c r="N39" s="341"/>
      <c r="O39" s="342"/>
      <c r="P39" s="342"/>
    </row>
    <row r="40" spans="1:16" ht="16.5" customHeight="1" x14ac:dyDescent="0.25">
      <c r="A40" s="325">
        <v>34334</v>
      </c>
      <c r="B40" s="322">
        <v>3.8303859999999998</v>
      </c>
      <c r="C40" s="322">
        <v>3.2833836100000005</v>
      </c>
      <c r="D40" s="330">
        <v>7.1137696100000003</v>
      </c>
      <c r="E40" s="323"/>
      <c r="F40" s="324">
        <v>4.0310334699999997</v>
      </c>
      <c r="G40" s="324">
        <v>1.6151599999999999</v>
      </c>
      <c r="H40" s="324">
        <v>1.00714514</v>
      </c>
      <c r="I40" s="324">
        <v>0.46043099999999981</v>
      </c>
      <c r="J40" s="324"/>
      <c r="K40" s="324">
        <v>7.1137696100000003</v>
      </c>
      <c r="L40" s="324">
        <v>0</v>
      </c>
      <c r="N40" s="341"/>
      <c r="O40" s="342"/>
      <c r="P40" s="342"/>
    </row>
    <row r="41" spans="1:16" ht="16.5" customHeight="1" x14ac:dyDescent="0.25">
      <c r="A41" s="325"/>
      <c r="B41" s="322"/>
      <c r="C41" s="322"/>
      <c r="D41" s="330"/>
      <c r="E41" s="323"/>
      <c r="F41" s="324"/>
      <c r="G41" s="324"/>
      <c r="H41" s="324"/>
      <c r="I41" s="324"/>
      <c r="J41" s="324"/>
      <c r="K41" s="324"/>
      <c r="L41" s="324"/>
      <c r="N41" s="341"/>
      <c r="O41" s="342"/>
      <c r="P41" s="342"/>
    </row>
    <row r="42" spans="1:16" ht="16.2" customHeight="1" x14ac:dyDescent="0.25">
      <c r="A42" s="321">
        <v>1994</v>
      </c>
      <c r="B42" s="322"/>
      <c r="C42" s="322"/>
      <c r="D42" s="330"/>
      <c r="E42" s="323"/>
      <c r="F42" s="324"/>
      <c r="G42" s="324"/>
      <c r="H42" s="324"/>
      <c r="I42" s="324"/>
      <c r="J42" s="324"/>
      <c r="K42" s="324"/>
      <c r="L42" s="324"/>
      <c r="N42" s="341"/>
      <c r="O42" s="342"/>
      <c r="P42" s="342"/>
    </row>
    <row r="43" spans="1:16" ht="16.5" customHeight="1" x14ac:dyDescent="0.25">
      <c r="A43" s="325">
        <v>34365</v>
      </c>
      <c r="B43" s="322">
        <v>2.5192142400000002</v>
      </c>
      <c r="C43" s="322">
        <v>2.2846267599999996</v>
      </c>
      <c r="D43" s="330">
        <v>4.8038410000000002</v>
      </c>
      <c r="E43" s="323"/>
      <c r="F43" s="324">
        <v>2.1277349999999999</v>
      </c>
      <c r="G43" s="324">
        <v>0.92965600000000004</v>
      </c>
      <c r="H43" s="324">
        <v>1.107386</v>
      </c>
      <c r="I43" s="324">
        <v>0.6390640000000003</v>
      </c>
      <c r="J43" s="324"/>
      <c r="K43" s="324">
        <v>4.8038410000000002</v>
      </c>
      <c r="L43" s="324">
        <v>0</v>
      </c>
      <c r="N43" s="341"/>
      <c r="O43" s="342"/>
      <c r="P43" s="342"/>
    </row>
    <row r="44" spans="1:16" ht="16.5" customHeight="1" x14ac:dyDescent="0.25">
      <c r="A44" s="325">
        <v>34393</v>
      </c>
      <c r="B44" s="322">
        <v>1.887035</v>
      </c>
      <c r="C44" s="322">
        <v>1.6976150000000001</v>
      </c>
      <c r="D44" s="330">
        <v>3.5846499999999999</v>
      </c>
      <c r="E44" s="323"/>
      <c r="F44" s="324">
        <v>1.8773200000000001</v>
      </c>
      <c r="G44" s="324">
        <v>0.91398100000000004</v>
      </c>
      <c r="H44" s="324">
        <v>0.55488300000000002</v>
      </c>
      <c r="I44" s="324">
        <v>0.23846599999999984</v>
      </c>
      <c r="J44" s="324"/>
      <c r="K44" s="324">
        <v>3.5846499999999999</v>
      </c>
      <c r="L44" s="324">
        <v>0</v>
      </c>
      <c r="N44" s="341"/>
      <c r="O44" s="342"/>
      <c r="P44" s="342"/>
    </row>
    <row r="45" spans="1:16" ht="16.5" customHeight="1" x14ac:dyDescent="0.25">
      <c r="A45" s="325">
        <v>34424</v>
      </c>
      <c r="B45" s="322">
        <v>1.90368</v>
      </c>
      <c r="C45" s="322">
        <v>3.2390889999999999</v>
      </c>
      <c r="D45" s="330">
        <v>5.1427689999999995</v>
      </c>
      <c r="E45" s="323"/>
      <c r="F45" s="324">
        <v>2.4980639999999998</v>
      </c>
      <c r="G45" s="324">
        <v>0.88523200000000002</v>
      </c>
      <c r="H45" s="324">
        <v>1.5507230000000001</v>
      </c>
      <c r="I45" s="324">
        <v>0.20875000000000021</v>
      </c>
      <c r="J45" s="324"/>
      <c r="K45" s="324">
        <v>5.1427689999999995</v>
      </c>
      <c r="L45" s="324">
        <v>0</v>
      </c>
      <c r="N45" s="341"/>
      <c r="O45" s="342"/>
      <c r="P45" s="342"/>
    </row>
    <row r="46" spans="1:16" ht="16.5" customHeight="1" x14ac:dyDescent="0.25">
      <c r="A46" s="325">
        <v>34454</v>
      </c>
      <c r="B46" s="322">
        <v>1.6438269999999999</v>
      </c>
      <c r="C46" s="322">
        <v>1.92936822</v>
      </c>
      <c r="D46" s="330">
        <v>3.5731952199999997</v>
      </c>
      <c r="E46" s="323"/>
      <c r="F46" s="324">
        <v>2.05519922</v>
      </c>
      <c r="G46" s="324">
        <v>0.81143299999999996</v>
      </c>
      <c r="H46" s="324">
        <v>0.58904400000000001</v>
      </c>
      <c r="I46" s="324">
        <v>0.11751899999999971</v>
      </c>
      <c r="J46" s="324"/>
      <c r="K46" s="324">
        <v>3.5731952199999997</v>
      </c>
      <c r="L46" s="324">
        <v>0</v>
      </c>
      <c r="N46" s="341"/>
      <c r="O46" s="342"/>
      <c r="P46" s="342"/>
    </row>
    <row r="47" spans="1:16" ht="16.5" customHeight="1" x14ac:dyDescent="0.25">
      <c r="A47" s="325">
        <v>34485</v>
      </c>
      <c r="B47" s="322">
        <v>2.8712119999999999</v>
      </c>
      <c r="C47" s="322">
        <v>2.6060850000000002</v>
      </c>
      <c r="D47" s="330">
        <v>5.4772970000000001</v>
      </c>
      <c r="E47" s="323"/>
      <c r="F47" s="324">
        <v>2.4029090000000002</v>
      </c>
      <c r="G47" s="324">
        <v>1.9492069999999999</v>
      </c>
      <c r="H47" s="324">
        <v>0.90837500000000004</v>
      </c>
      <c r="I47" s="324">
        <v>0.21680599999999917</v>
      </c>
      <c r="J47" s="324"/>
      <c r="K47" s="324">
        <v>5.4772970000000001</v>
      </c>
      <c r="L47" s="324">
        <v>0</v>
      </c>
      <c r="N47" s="341"/>
      <c r="O47" s="342"/>
      <c r="P47" s="342"/>
    </row>
    <row r="48" spans="1:16" ht="16.5" customHeight="1" x14ac:dyDescent="0.25">
      <c r="A48" s="325">
        <v>34515</v>
      </c>
      <c r="B48" s="322">
        <v>2.3297110000000001</v>
      </c>
      <c r="C48" s="322">
        <v>2.983012</v>
      </c>
      <c r="D48" s="330">
        <v>5.3127230000000001</v>
      </c>
      <c r="E48" s="323"/>
      <c r="F48" s="324">
        <v>2.7611500000000002</v>
      </c>
      <c r="G48" s="324">
        <v>1.597974</v>
      </c>
      <c r="H48" s="324">
        <v>0.690585</v>
      </c>
      <c r="I48" s="324">
        <v>0.26301400000000008</v>
      </c>
      <c r="J48" s="324"/>
      <c r="K48" s="324">
        <v>5.3127230000000001</v>
      </c>
      <c r="L48" s="324">
        <v>0</v>
      </c>
      <c r="N48" s="341"/>
      <c r="O48" s="342"/>
      <c r="P48" s="342"/>
    </row>
    <row r="49" spans="1:16" ht="16.5" customHeight="1" x14ac:dyDescent="0.25">
      <c r="A49" s="325">
        <v>34546</v>
      </c>
      <c r="B49" s="322">
        <v>1.9591209999999999</v>
      </c>
      <c r="C49" s="322">
        <v>2.0687622499999998</v>
      </c>
      <c r="D49" s="330">
        <v>4.0278832499999995</v>
      </c>
      <c r="E49" s="323"/>
      <c r="F49" s="324">
        <v>2.073636</v>
      </c>
      <c r="G49" s="324">
        <v>1.3500700000000001</v>
      </c>
      <c r="H49" s="324">
        <v>0.448237</v>
      </c>
      <c r="I49" s="324">
        <v>0.15594024999999956</v>
      </c>
      <c r="J49" s="324"/>
      <c r="K49" s="324">
        <v>4.0278832499999995</v>
      </c>
      <c r="L49" s="324">
        <v>0</v>
      </c>
      <c r="N49" s="341"/>
      <c r="O49" s="342"/>
      <c r="P49" s="342"/>
    </row>
    <row r="50" spans="1:16" ht="16.5" customHeight="1" x14ac:dyDescent="0.25">
      <c r="A50" s="325">
        <v>34577</v>
      </c>
      <c r="B50" s="322">
        <v>2.086713</v>
      </c>
      <c r="C50" s="322">
        <v>3.1248559999999999</v>
      </c>
      <c r="D50" s="330">
        <v>5.2115689999999999</v>
      </c>
      <c r="E50" s="323"/>
      <c r="F50" s="324">
        <v>2.6298569999999999</v>
      </c>
      <c r="G50" s="324">
        <v>1.6872100000000001</v>
      </c>
      <c r="H50" s="324">
        <v>0.640648</v>
      </c>
      <c r="I50" s="324">
        <v>0.25385400000000047</v>
      </c>
      <c r="J50" s="324"/>
      <c r="K50" s="324">
        <v>5.2115689999999999</v>
      </c>
      <c r="L50" s="324">
        <v>0</v>
      </c>
      <c r="N50" s="341"/>
      <c r="O50" s="342"/>
      <c r="P50" s="342"/>
    </row>
    <row r="51" spans="1:16" ht="16.5" customHeight="1" x14ac:dyDescent="0.25">
      <c r="A51" s="325">
        <v>34607</v>
      </c>
      <c r="B51" s="322">
        <v>2.1237650000000001</v>
      </c>
      <c r="C51" s="322">
        <v>3.0779079999999999</v>
      </c>
      <c r="D51" s="330">
        <v>5.2016729999999995</v>
      </c>
      <c r="E51" s="323"/>
      <c r="F51" s="324">
        <v>2.6040999999999999</v>
      </c>
      <c r="G51" s="324">
        <v>1.627332</v>
      </c>
      <c r="H51" s="324">
        <v>0.68694299999999997</v>
      </c>
      <c r="I51" s="324">
        <v>0.28329799999999938</v>
      </c>
      <c r="J51" s="324"/>
      <c r="K51" s="324">
        <v>5.2016729999999995</v>
      </c>
      <c r="L51" s="324">
        <v>0</v>
      </c>
      <c r="N51" s="341"/>
      <c r="O51" s="342"/>
      <c r="P51" s="342"/>
    </row>
    <row r="52" spans="1:16" ht="16.5" customHeight="1" x14ac:dyDescent="0.25">
      <c r="A52" s="325">
        <v>34638</v>
      </c>
      <c r="B52" s="322">
        <v>2.190785</v>
      </c>
      <c r="C52" s="322">
        <v>5.0750229999999998</v>
      </c>
      <c r="D52" s="330">
        <v>7.2658079999999998</v>
      </c>
      <c r="E52" s="323"/>
      <c r="F52" s="324">
        <v>3.1595270000000002</v>
      </c>
      <c r="G52" s="324">
        <v>3.079412</v>
      </c>
      <c r="H52" s="324">
        <v>0.83785699999999996</v>
      </c>
      <c r="I52" s="324">
        <v>0.18901199999999996</v>
      </c>
      <c r="J52" s="324"/>
      <c r="K52" s="324">
        <v>7.2658079999999998</v>
      </c>
      <c r="L52" s="324">
        <v>0</v>
      </c>
      <c r="N52" s="341"/>
      <c r="O52" s="342"/>
      <c r="P52" s="342"/>
    </row>
    <row r="53" spans="1:16" ht="16.5" customHeight="1" x14ac:dyDescent="0.25">
      <c r="A53" s="325">
        <v>34668</v>
      </c>
      <c r="B53" s="322">
        <v>1.812843</v>
      </c>
      <c r="C53" s="322">
        <v>3.5433150000000002</v>
      </c>
      <c r="D53" s="330">
        <v>5.3561580000000006</v>
      </c>
      <c r="E53" s="323"/>
      <c r="F53" s="324">
        <v>2.6463920000000001</v>
      </c>
      <c r="G53" s="324">
        <v>1.7738160000000001</v>
      </c>
      <c r="H53" s="324">
        <v>0.75804099999999996</v>
      </c>
      <c r="I53" s="324">
        <v>0.17790899999999965</v>
      </c>
      <c r="J53" s="324"/>
      <c r="K53" s="324">
        <v>5.3561580000000006</v>
      </c>
      <c r="L53" s="324">
        <v>0</v>
      </c>
      <c r="N53" s="341"/>
      <c r="O53" s="342"/>
      <c r="P53" s="342"/>
    </row>
    <row r="54" spans="1:16" ht="16.5" customHeight="1" x14ac:dyDescent="0.25">
      <c r="A54" s="325">
        <v>34699</v>
      </c>
      <c r="B54" s="322">
        <v>2.4931480000000001</v>
      </c>
      <c r="C54" s="322">
        <v>2.463327</v>
      </c>
      <c r="D54" s="330">
        <v>4.9564750000000002</v>
      </c>
      <c r="E54" s="323"/>
      <c r="F54" s="324">
        <v>2.1630180000000001</v>
      </c>
      <c r="G54" s="324">
        <v>1.638657</v>
      </c>
      <c r="H54" s="324">
        <v>0.99454500000000001</v>
      </c>
      <c r="I54" s="324">
        <v>0.16025500000000026</v>
      </c>
      <c r="J54" s="324"/>
      <c r="K54" s="324">
        <v>4.9564750000000002</v>
      </c>
      <c r="L54" s="324">
        <v>0</v>
      </c>
      <c r="N54" s="341"/>
      <c r="O54" s="342"/>
      <c r="P54" s="342"/>
    </row>
    <row r="55" spans="1:16" ht="16.2" customHeight="1" x14ac:dyDescent="0.25">
      <c r="A55" s="19"/>
      <c r="B55" s="314"/>
      <c r="C55" s="314"/>
      <c r="D55" s="313"/>
      <c r="E55" s="323"/>
      <c r="F55" s="319"/>
      <c r="G55" s="319"/>
      <c r="H55" s="319"/>
      <c r="I55" s="319"/>
      <c r="J55" s="324"/>
      <c r="K55" s="319"/>
      <c r="L55" s="319"/>
      <c r="N55" s="341"/>
      <c r="O55" s="342"/>
      <c r="P55" s="342"/>
    </row>
    <row r="56" spans="1:16" ht="16.2" customHeight="1" x14ac:dyDescent="0.25">
      <c r="A56" s="321">
        <v>1995</v>
      </c>
      <c r="B56" s="322"/>
      <c r="C56" s="322"/>
      <c r="D56" s="330"/>
      <c r="E56" s="323"/>
      <c r="F56" s="324"/>
      <c r="G56" s="324"/>
      <c r="H56" s="324"/>
      <c r="I56" s="324"/>
      <c r="J56" s="324"/>
      <c r="K56" s="324"/>
      <c r="L56" s="324"/>
      <c r="N56" s="341"/>
      <c r="O56" s="342"/>
      <c r="P56" s="342"/>
    </row>
    <row r="57" spans="1:16" ht="16.5" customHeight="1" x14ac:dyDescent="0.25">
      <c r="A57" s="325">
        <v>34730</v>
      </c>
      <c r="B57" s="322">
        <v>2.3245103600000006</v>
      </c>
      <c r="C57" s="322">
        <v>3.5146330200000002</v>
      </c>
      <c r="D57" s="330">
        <v>5.8391433800000012</v>
      </c>
      <c r="E57" s="323"/>
      <c r="F57" s="324">
        <v>2.4126144199999997</v>
      </c>
      <c r="G57" s="324">
        <v>2.4417014699999999</v>
      </c>
      <c r="H57" s="324">
        <v>0.66831531000000011</v>
      </c>
      <c r="I57" s="324">
        <v>0.31651218000000192</v>
      </c>
      <c r="J57" s="324"/>
      <c r="K57" s="324">
        <v>5.8391433800000012</v>
      </c>
      <c r="L57" s="324">
        <v>0</v>
      </c>
      <c r="N57" s="341"/>
      <c r="O57" s="342"/>
      <c r="P57" s="342"/>
    </row>
    <row r="58" spans="1:16" ht="16.5" customHeight="1" x14ac:dyDescent="0.25">
      <c r="A58" s="325">
        <v>34758</v>
      </c>
      <c r="B58" s="322">
        <v>1.65179396</v>
      </c>
      <c r="C58" s="322">
        <v>1.8600319400000001</v>
      </c>
      <c r="D58" s="330">
        <v>3.5118258999999998</v>
      </c>
      <c r="E58" s="323"/>
      <c r="F58" s="324">
        <v>1.7758499599999999</v>
      </c>
      <c r="G58" s="324">
        <v>0.96421449000000004</v>
      </c>
      <c r="H58" s="324">
        <v>0.54119552999999998</v>
      </c>
      <c r="I58" s="324">
        <v>0.23056591999999965</v>
      </c>
      <c r="J58" s="324"/>
      <c r="K58" s="324">
        <v>3.5118258999999998</v>
      </c>
      <c r="L58" s="324">
        <v>0</v>
      </c>
      <c r="N58" s="341"/>
      <c r="O58" s="342"/>
      <c r="P58" s="342"/>
    </row>
    <row r="59" spans="1:16" ht="16.5" customHeight="1" x14ac:dyDescent="0.25">
      <c r="A59" s="325">
        <v>34789</v>
      </c>
      <c r="B59" s="322">
        <v>2.3973142399999996</v>
      </c>
      <c r="C59" s="322">
        <v>1.8206976499999998</v>
      </c>
      <c r="D59" s="330">
        <v>4.2180118899999997</v>
      </c>
      <c r="E59" s="323"/>
      <c r="F59" s="324">
        <v>2.05618232</v>
      </c>
      <c r="G59" s="324">
        <v>1.1516757</v>
      </c>
      <c r="H59" s="324">
        <v>0.76867973000000001</v>
      </c>
      <c r="I59" s="324">
        <v>0.24147413999999978</v>
      </c>
      <c r="J59" s="324"/>
      <c r="K59" s="324">
        <v>4.2180118899999997</v>
      </c>
      <c r="L59" s="324">
        <v>0</v>
      </c>
      <c r="N59" s="341"/>
      <c r="O59" s="342"/>
      <c r="P59" s="342"/>
    </row>
    <row r="60" spans="1:16" ht="16.5" customHeight="1" x14ac:dyDescent="0.25">
      <c r="A60" s="325">
        <v>34819</v>
      </c>
      <c r="B60" s="322">
        <v>1.9225565799999997</v>
      </c>
      <c r="C60" s="322">
        <v>1.3302529999999999</v>
      </c>
      <c r="D60" s="330">
        <v>3.2528095799999996</v>
      </c>
      <c r="E60" s="323"/>
      <c r="F60" s="324">
        <v>1.97001216</v>
      </c>
      <c r="G60" s="324">
        <v>0.58881464999999999</v>
      </c>
      <c r="H60" s="324">
        <v>0.46203377000000001</v>
      </c>
      <c r="I60" s="324">
        <v>0.23194899999999929</v>
      </c>
      <c r="J60" s="324"/>
      <c r="K60" s="324">
        <v>3.2528095799999996</v>
      </c>
      <c r="L60" s="324">
        <v>0</v>
      </c>
      <c r="N60" s="341"/>
      <c r="O60" s="342"/>
      <c r="P60" s="342"/>
    </row>
    <row r="61" spans="1:16" ht="16.5" customHeight="1" x14ac:dyDescent="0.25">
      <c r="A61" s="325">
        <v>34850</v>
      </c>
      <c r="B61" s="322">
        <v>3.2955819800000006</v>
      </c>
      <c r="C61" s="322">
        <v>2.9864060000000001</v>
      </c>
      <c r="D61" s="330">
        <v>6.2819879800000002</v>
      </c>
      <c r="E61" s="323"/>
      <c r="F61" s="324">
        <v>3.5197143900000003</v>
      </c>
      <c r="G61" s="324">
        <v>1.0328608500000001</v>
      </c>
      <c r="H61" s="324">
        <v>1.4268203400000001</v>
      </c>
      <c r="I61" s="324">
        <v>0.30259239999999998</v>
      </c>
      <c r="J61" s="324"/>
      <c r="K61" s="324">
        <v>6.2819879800000002</v>
      </c>
      <c r="L61" s="324">
        <v>0</v>
      </c>
      <c r="N61" s="341"/>
      <c r="O61" s="342"/>
      <c r="P61" s="342"/>
    </row>
    <row r="62" spans="1:16" ht="16.5" customHeight="1" x14ac:dyDescent="0.25">
      <c r="A62" s="325">
        <v>34880</v>
      </c>
      <c r="B62" s="322">
        <v>2.1615997500000002</v>
      </c>
      <c r="C62" s="322">
        <v>2.9085432999999998</v>
      </c>
      <c r="D62" s="330">
        <v>5.0701430500000004</v>
      </c>
      <c r="E62" s="323"/>
      <c r="F62" s="324">
        <v>2.8289426299999998</v>
      </c>
      <c r="G62" s="324">
        <v>0.70122808000000003</v>
      </c>
      <c r="H62" s="324">
        <v>1.3803213700000001</v>
      </c>
      <c r="I62" s="324">
        <v>0.15965097000000039</v>
      </c>
      <c r="J62" s="324"/>
      <c r="K62" s="324">
        <v>5.0701430500000004</v>
      </c>
      <c r="L62" s="324">
        <v>0</v>
      </c>
      <c r="N62" s="341"/>
      <c r="O62" s="342"/>
      <c r="P62" s="342"/>
    </row>
    <row r="63" spans="1:16" ht="16.5" customHeight="1" x14ac:dyDescent="0.25">
      <c r="A63" s="325">
        <v>34911</v>
      </c>
      <c r="B63" s="322">
        <v>2.2850104699999996</v>
      </c>
      <c r="C63" s="322">
        <v>2.0801975699999997</v>
      </c>
      <c r="D63" s="330">
        <v>4.3652080399999988</v>
      </c>
      <c r="E63" s="323"/>
      <c r="F63" s="324">
        <v>2.4948663399999997</v>
      </c>
      <c r="G63" s="324">
        <v>0.56651445</v>
      </c>
      <c r="H63" s="324">
        <v>1.0338560400000001</v>
      </c>
      <c r="I63" s="324">
        <v>0.26997120999999868</v>
      </c>
      <c r="J63" s="324"/>
      <c r="K63" s="324">
        <v>4.3652080399999988</v>
      </c>
      <c r="L63" s="324">
        <v>0</v>
      </c>
      <c r="N63" s="341"/>
      <c r="O63" s="342"/>
      <c r="P63" s="342"/>
    </row>
    <row r="64" spans="1:16" ht="16.5" customHeight="1" x14ac:dyDescent="0.25">
      <c r="A64" s="325">
        <v>34942</v>
      </c>
      <c r="B64" s="322">
        <v>3.1005163099999997</v>
      </c>
      <c r="C64" s="322">
        <v>2.4687919200000001</v>
      </c>
      <c r="D64" s="330">
        <v>5.5693082299999999</v>
      </c>
      <c r="E64" s="323"/>
      <c r="F64" s="324">
        <v>3.1849132199999999</v>
      </c>
      <c r="G64" s="324">
        <v>0.95817501999999999</v>
      </c>
      <c r="H64" s="324">
        <v>0.99323158000000011</v>
      </c>
      <c r="I64" s="324">
        <v>0.4329884100000001</v>
      </c>
      <c r="J64" s="324"/>
      <c r="K64" s="324">
        <v>5.5693082299999999</v>
      </c>
      <c r="L64" s="324">
        <v>0</v>
      </c>
      <c r="N64" s="341"/>
      <c r="O64" s="342"/>
      <c r="P64" s="342"/>
    </row>
    <row r="65" spans="1:16" ht="16.5" customHeight="1" x14ac:dyDescent="0.25">
      <c r="A65" s="325">
        <v>34972</v>
      </c>
      <c r="B65" s="322">
        <v>2.6020058400000003</v>
      </c>
      <c r="C65" s="322">
        <v>2.2136935599999998</v>
      </c>
      <c r="D65" s="330">
        <v>4.8156993999999997</v>
      </c>
      <c r="E65" s="323"/>
      <c r="F65" s="324">
        <v>3.06492239</v>
      </c>
      <c r="G65" s="324">
        <v>0.90140452000000004</v>
      </c>
      <c r="H65" s="324">
        <v>0.60693031000000008</v>
      </c>
      <c r="I65" s="324">
        <v>0.2424421799999994</v>
      </c>
      <c r="J65" s="324"/>
      <c r="K65" s="324">
        <v>4.8156993999999997</v>
      </c>
      <c r="L65" s="324">
        <v>0</v>
      </c>
      <c r="N65" s="341"/>
      <c r="O65" s="342"/>
      <c r="P65" s="342"/>
    </row>
    <row r="66" spans="1:16" ht="16.5" customHeight="1" x14ac:dyDescent="0.25">
      <c r="A66" s="325">
        <v>35003</v>
      </c>
      <c r="B66" s="322">
        <v>2.9881457599999997</v>
      </c>
      <c r="C66" s="322">
        <v>2.79371642</v>
      </c>
      <c r="D66" s="330">
        <v>5.7818621799999992</v>
      </c>
      <c r="E66" s="323"/>
      <c r="F66" s="324">
        <v>3.1472039299999999</v>
      </c>
      <c r="G66" s="324">
        <v>1.32196848</v>
      </c>
      <c r="H66" s="324">
        <v>1.04209778</v>
      </c>
      <c r="I66" s="324">
        <v>0.27059198999999978</v>
      </c>
      <c r="J66" s="324"/>
      <c r="K66" s="324">
        <v>5.7818621799999992</v>
      </c>
      <c r="L66" s="324">
        <v>0</v>
      </c>
      <c r="N66" s="341"/>
      <c r="O66" s="342"/>
      <c r="P66" s="342"/>
    </row>
    <row r="67" spans="1:16" ht="16.5" customHeight="1" x14ac:dyDescent="0.25">
      <c r="A67" s="325">
        <v>35033</v>
      </c>
      <c r="B67" s="322">
        <v>2.9047953999999998</v>
      </c>
      <c r="C67" s="322">
        <v>2.5177179699999996</v>
      </c>
      <c r="D67" s="330">
        <v>5.422513369999999</v>
      </c>
      <c r="E67" s="323"/>
      <c r="F67" s="324">
        <v>3.21361746</v>
      </c>
      <c r="G67" s="324">
        <v>0.90412077000000002</v>
      </c>
      <c r="H67" s="324">
        <v>1.0543419300000001</v>
      </c>
      <c r="I67" s="324">
        <v>0.25043320999999885</v>
      </c>
      <c r="J67" s="324"/>
      <c r="K67" s="324">
        <v>5.422513369999999</v>
      </c>
      <c r="L67" s="324">
        <v>0</v>
      </c>
      <c r="N67" s="341"/>
      <c r="O67" s="342"/>
      <c r="P67" s="342"/>
    </row>
    <row r="68" spans="1:16" ht="16.5" customHeight="1" x14ac:dyDescent="0.25">
      <c r="A68" s="325">
        <v>35064</v>
      </c>
      <c r="B68" s="322">
        <v>3.9021546300000001</v>
      </c>
      <c r="C68" s="322">
        <v>2.5387011399999997</v>
      </c>
      <c r="D68" s="330">
        <v>6.4408557699999998</v>
      </c>
      <c r="E68" s="323"/>
      <c r="F68" s="324">
        <v>3.6897142400000003</v>
      </c>
      <c r="G68" s="324">
        <v>1.1781266499999998</v>
      </c>
      <c r="H68" s="324">
        <v>1.4292504799999999</v>
      </c>
      <c r="I68" s="324">
        <v>0.14376439999999935</v>
      </c>
      <c r="J68" s="324"/>
      <c r="K68" s="324">
        <v>6.4408557699999998</v>
      </c>
      <c r="L68" s="324">
        <v>0</v>
      </c>
      <c r="N68" s="341"/>
      <c r="O68" s="342"/>
      <c r="P68" s="342"/>
    </row>
    <row r="69" spans="1:16" ht="16.5" customHeight="1" x14ac:dyDescent="0.25">
      <c r="A69" s="325"/>
      <c r="B69" s="322"/>
      <c r="C69" s="322"/>
      <c r="D69" s="330"/>
      <c r="E69" s="323"/>
      <c r="F69" s="324"/>
      <c r="G69" s="324"/>
      <c r="H69" s="324"/>
      <c r="I69" s="324"/>
      <c r="J69" s="324"/>
      <c r="K69" s="324"/>
      <c r="L69" s="324"/>
      <c r="N69" s="341"/>
      <c r="O69" s="342"/>
      <c r="P69" s="342"/>
    </row>
    <row r="70" spans="1:16" ht="16.2" customHeight="1" x14ac:dyDescent="0.25">
      <c r="A70" s="321">
        <v>1996</v>
      </c>
      <c r="B70" s="322"/>
      <c r="C70" s="322"/>
      <c r="D70" s="330"/>
      <c r="E70" s="323"/>
      <c r="F70" s="324"/>
      <c r="G70" s="324"/>
      <c r="H70" s="324"/>
      <c r="I70" s="324"/>
      <c r="J70" s="324"/>
      <c r="K70" s="324"/>
      <c r="L70" s="324"/>
      <c r="N70" s="341"/>
      <c r="O70" s="342"/>
      <c r="P70" s="342"/>
    </row>
    <row r="71" spans="1:16" ht="16.5" customHeight="1" x14ac:dyDescent="0.25">
      <c r="A71" s="325">
        <v>35095</v>
      </c>
      <c r="B71" s="322">
        <v>3.1586620500000002</v>
      </c>
      <c r="C71" s="322">
        <v>1.33820944</v>
      </c>
      <c r="D71" s="330">
        <v>4.4968714900000002</v>
      </c>
      <c r="E71" s="323"/>
      <c r="F71" s="324">
        <v>2.33405313</v>
      </c>
      <c r="G71" s="324">
        <v>0.90639362000000012</v>
      </c>
      <c r="H71" s="324">
        <v>1.0249613499999999</v>
      </c>
      <c r="I71" s="324">
        <v>0.23146339000000005</v>
      </c>
      <c r="J71" s="324"/>
      <c r="K71" s="324">
        <v>4.4968714900000002</v>
      </c>
      <c r="L71" s="324">
        <v>0</v>
      </c>
      <c r="N71" s="341"/>
      <c r="O71" s="342"/>
      <c r="P71" s="342"/>
    </row>
    <row r="72" spans="1:16" ht="16.5" customHeight="1" x14ac:dyDescent="0.25">
      <c r="A72" s="325">
        <v>35124</v>
      </c>
      <c r="B72" s="322">
        <v>2.8662668300000007</v>
      </c>
      <c r="C72" s="322">
        <v>1.0834291899999999</v>
      </c>
      <c r="D72" s="330">
        <v>3.9496960200000006</v>
      </c>
      <c r="E72" s="323"/>
      <c r="F72" s="324">
        <v>1.9876903400000001</v>
      </c>
      <c r="G72" s="324">
        <v>0.72698946000000009</v>
      </c>
      <c r="H72" s="324">
        <v>0.86055897999999997</v>
      </c>
      <c r="I72" s="324">
        <v>0.37445724000000036</v>
      </c>
      <c r="J72" s="324"/>
      <c r="K72" s="324">
        <v>3.9496960200000006</v>
      </c>
      <c r="L72" s="324">
        <v>0</v>
      </c>
      <c r="N72" s="341"/>
      <c r="O72" s="342"/>
      <c r="P72" s="342"/>
    </row>
    <row r="73" spans="1:16" ht="16.5" customHeight="1" x14ac:dyDescent="0.25">
      <c r="A73" s="325">
        <v>35155</v>
      </c>
      <c r="B73" s="322">
        <v>3.08759966</v>
      </c>
      <c r="C73" s="322">
        <v>0.72389188999999998</v>
      </c>
      <c r="D73" s="330">
        <v>3.81149155</v>
      </c>
      <c r="E73" s="323"/>
      <c r="F73" s="324">
        <v>1.9517492799999998</v>
      </c>
      <c r="G73" s="324">
        <v>0.76451491000000005</v>
      </c>
      <c r="H73" s="324">
        <v>0.89485833000000004</v>
      </c>
      <c r="I73" s="324">
        <v>0.20036903000000006</v>
      </c>
      <c r="J73" s="324"/>
      <c r="K73" s="324">
        <v>3.81149155</v>
      </c>
      <c r="L73" s="324">
        <v>0</v>
      </c>
      <c r="N73" s="341"/>
      <c r="O73" s="342"/>
      <c r="P73" s="342"/>
    </row>
    <row r="74" spans="1:16" ht="16.5" customHeight="1" x14ac:dyDescent="0.25">
      <c r="A74" s="325">
        <v>35185</v>
      </c>
      <c r="B74" s="322">
        <v>3.5773856899999994</v>
      </c>
      <c r="C74" s="322">
        <v>0.58708484999999999</v>
      </c>
      <c r="D74" s="330">
        <v>4.1644705399999991</v>
      </c>
      <c r="E74" s="323"/>
      <c r="F74" s="324">
        <v>2.1286151200000001</v>
      </c>
      <c r="G74" s="324">
        <v>0.78971187000000009</v>
      </c>
      <c r="H74" s="324">
        <v>0.92828047000000002</v>
      </c>
      <c r="I74" s="324">
        <v>0.31786307999999863</v>
      </c>
      <c r="J74" s="324"/>
      <c r="K74" s="324">
        <v>4.1644705399999991</v>
      </c>
      <c r="L74" s="324">
        <v>0</v>
      </c>
      <c r="N74" s="341"/>
      <c r="O74" s="342"/>
      <c r="P74" s="342"/>
    </row>
    <row r="75" spans="1:16" ht="16.5" customHeight="1" x14ac:dyDescent="0.25">
      <c r="A75" s="325">
        <v>35216</v>
      </c>
      <c r="B75" s="322">
        <v>4.0203561900000011</v>
      </c>
      <c r="C75" s="322">
        <v>0.35357420999999994</v>
      </c>
      <c r="D75" s="330">
        <v>4.3739304000000008</v>
      </c>
      <c r="E75" s="323"/>
      <c r="F75" s="324">
        <v>2.1703975300000002</v>
      </c>
      <c r="G75" s="324">
        <v>0.8456267300000001</v>
      </c>
      <c r="H75" s="324">
        <v>0.47615888000000001</v>
      </c>
      <c r="I75" s="324">
        <v>0.88174726000000048</v>
      </c>
      <c r="J75" s="324"/>
      <c r="K75" s="324">
        <v>4.3739304000000008</v>
      </c>
      <c r="L75" s="324">
        <v>0</v>
      </c>
      <c r="N75" s="341"/>
      <c r="O75" s="342"/>
      <c r="P75" s="342"/>
    </row>
    <row r="76" spans="1:16" ht="16.5" customHeight="1" x14ac:dyDescent="0.25">
      <c r="A76" s="325">
        <v>35246</v>
      </c>
      <c r="B76" s="322">
        <v>2.7980380199999995</v>
      </c>
      <c r="C76" s="322">
        <v>0.37758388999999998</v>
      </c>
      <c r="D76" s="330">
        <v>3.1756219099999994</v>
      </c>
      <c r="E76" s="323"/>
      <c r="F76" s="324">
        <v>1.5191093100000002</v>
      </c>
      <c r="G76" s="324">
        <v>0.59237559000000006</v>
      </c>
      <c r="H76" s="324">
        <v>0.39011839999999998</v>
      </c>
      <c r="I76" s="324">
        <v>0.67401860999999919</v>
      </c>
      <c r="J76" s="324"/>
      <c r="K76" s="324">
        <v>3.1756219099999994</v>
      </c>
      <c r="L76" s="324">
        <v>0</v>
      </c>
      <c r="N76" s="341"/>
      <c r="O76" s="342"/>
      <c r="P76" s="342"/>
    </row>
    <row r="77" spans="1:16" ht="16.5" customHeight="1" x14ac:dyDescent="0.25">
      <c r="A77" s="325">
        <v>35277</v>
      </c>
      <c r="B77" s="322">
        <v>3.5400859900000001</v>
      </c>
      <c r="C77" s="322">
        <v>0.73218744000000002</v>
      </c>
      <c r="D77" s="330">
        <v>4.2722734300000003</v>
      </c>
      <c r="E77" s="323"/>
      <c r="F77" s="324">
        <v>2.1550444499999997</v>
      </c>
      <c r="G77" s="324">
        <v>0.53514010999999995</v>
      </c>
      <c r="H77" s="324">
        <v>0.44367267000000005</v>
      </c>
      <c r="I77" s="324">
        <v>1.1384162000000004</v>
      </c>
      <c r="J77" s="324"/>
      <c r="K77" s="324">
        <v>4.2722734300000003</v>
      </c>
      <c r="L77" s="324">
        <v>0</v>
      </c>
      <c r="N77" s="341"/>
      <c r="O77" s="342"/>
      <c r="P77" s="342"/>
    </row>
    <row r="78" spans="1:16" ht="16.5" customHeight="1" x14ac:dyDescent="0.25">
      <c r="A78" s="325">
        <v>35308</v>
      </c>
      <c r="B78" s="322">
        <v>4.2582982300000003</v>
      </c>
      <c r="C78" s="322">
        <v>0.60631055</v>
      </c>
      <c r="D78" s="330">
        <v>4.8646087800000002</v>
      </c>
      <c r="E78" s="323"/>
      <c r="F78" s="324">
        <v>2.4836121000000002</v>
      </c>
      <c r="G78" s="324">
        <v>0.75751270000000004</v>
      </c>
      <c r="H78" s="324">
        <v>0.47058109000000004</v>
      </c>
      <c r="I78" s="324">
        <v>1.15290289</v>
      </c>
      <c r="J78" s="324"/>
      <c r="K78" s="324">
        <v>4.8646087800000002</v>
      </c>
      <c r="L78" s="324">
        <v>0</v>
      </c>
      <c r="N78" s="341"/>
      <c r="O78" s="342"/>
      <c r="P78" s="342"/>
    </row>
    <row r="79" spans="1:16" ht="16.5" customHeight="1" x14ac:dyDescent="0.25">
      <c r="A79" s="325">
        <v>35338</v>
      </c>
      <c r="B79" s="322">
        <v>3.4433647800000005</v>
      </c>
      <c r="C79" s="322">
        <v>1.07208105</v>
      </c>
      <c r="D79" s="330">
        <v>4.5154458300000009</v>
      </c>
      <c r="E79" s="323"/>
      <c r="F79" s="324">
        <v>2.47001114</v>
      </c>
      <c r="G79" s="324">
        <v>0.66454567000000009</v>
      </c>
      <c r="H79" s="324">
        <v>0.46917882000000005</v>
      </c>
      <c r="I79" s="324">
        <v>0.91171020000000036</v>
      </c>
      <c r="J79" s="324"/>
      <c r="K79" s="324">
        <v>4.5154458300000009</v>
      </c>
      <c r="L79" s="324">
        <v>0</v>
      </c>
      <c r="N79" s="341"/>
      <c r="O79" s="342"/>
      <c r="P79" s="342"/>
    </row>
    <row r="80" spans="1:16" ht="16.5" customHeight="1" x14ac:dyDescent="0.25">
      <c r="A80" s="325">
        <v>35369</v>
      </c>
      <c r="B80" s="322">
        <v>3.7950703999999997</v>
      </c>
      <c r="C80" s="322">
        <v>0.38745594999999999</v>
      </c>
      <c r="D80" s="330">
        <v>4.1825263499999998</v>
      </c>
      <c r="E80" s="323"/>
      <c r="F80" s="324">
        <v>1.95007252</v>
      </c>
      <c r="G80" s="324">
        <v>0.7357080800000001</v>
      </c>
      <c r="H80" s="324">
        <v>0.38394617999999991</v>
      </c>
      <c r="I80" s="324">
        <v>1.11279957</v>
      </c>
      <c r="J80" s="324"/>
      <c r="K80" s="324">
        <v>4.1825263499999998</v>
      </c>
      <c r="L80" s="324">
        <v>0</v>
      </c>
      <c r="N80" s="341"/>
      <c r="O80" s="342"/>
      <c r="P80" s="342"/>
    </row>
    <row r="81" spans="1:16" ht="16.5" customHeight="1" x14ac:dyDescent="0.25">
      <c r="A81" s="325">
        <v>35399</v>
      </c>
      <c r="B81" s="322">
        <v>3.2466559299999997</v>
      </c>
      <c r="C81" s="322">
        <v>0.67376917000000003</v>
      </c>
      <c r="D81" s="330">
        <v>3.9204250999999997</v>
      </c>
      <c r="E81" s="323"/>
      <c r="F81" s="324">
        <v>1.8776199799999997</v>
      </c>
      <c r="G81" s="324">
        <v>1.4433014399999999</v>
      </c>
      <c r="H81" s="324">
        <v>0.45760577999999996</v>
      </c>
      <c r="I81" s="324">
        <v>0.14189790000000047</v>
      </c>
      <c r="J81" s="324"/>
      <c r="K81" s="324">
        <v>3.9204250999999997</v>
      </c>
      <c r="L81" s="324">
        <v>0</v>
      </c>
      <c r="N81" s="341"/>
      <c r="O81" s="342"/>
      <c r="P81" s="342"/>
    </row>
    <row r="82" spans="1:16" ht="16.5" customHeight="1" x14ac:dyDescent="0.25">
      <c r="A82" s="325">
        <v>35430</v>
      </c>
      <c r="B82" s="322">
        <v>4.5778773400000006</v>
      </c>
      <c r="C82" s="322">
        <v>0.66777777999999999</v>
      </c>
      <c r="D82" s="330">
        <v>5.2456551200000003</v>
      </c>
      <c r="E82" s="323"/>
      <c r="F82" s="324">
        <v>1.7714206599999998</v>
      </c>
      <c r="G82" s="324">
        <v>1.2652579100000001</v>
      </c>
      <c r="H82" s="324">
        <v>0.82077027000000002</v>
      </c>
      <c r="I82" s="324">
        <v>1.3882062800000003</v>
      </c>
      <c r="J82" s="324"/>
      <c r="K82" s="324">
        <v>5.2456551200000003</v>
      </c>
      <c r="L82" s="324">
        <v>0</v>
      </c>
      <c r="N82" s="341"/>
      <c r="O82" s="342"/>
      <c r="P82" s="342"/>
    </row>
    <row r="83" spans="1:16" ht="16.2" customHeight="1" x14ac:dyDescent="0.25">
      <c r="A83" s="19"/>
      <c r="B83" s="314"/>
      <c r="C83" s="314"/>
      <c r="D83" s="313"/>
      <c r="E83" s="323"/>
      <c r="F83" s="319"/>
      <c r="G83" s="319"/>
      <c r="H83" s="319"/>
      <c r="I83" s="319"/>
      <c r="J83" s="324"/>
      <c r="K83" s="319"/>
      <c r="L83" s="319"/>
      <c r="N83" s="341"/>
      <c r="O83" s="342"/>
      <c r="P83" s="342"/>
    </row>
    <row r="84" spans="1:16" ht="16.2" customHeight="1" x14ac:dyDescent="0.25">
      <c r="A84" s="321">
        <v>1997</v>
      </c>
      <c r="B84" s="322"/>
      <c r="C84" s="322"/>
      <c r="D84" s="330"/>
      <c r="E84" s="323"/>
      <c r="F84" s="324"/>
      <c r="G84" s="324"/>
      <c r="H84" s="324"/>
      <c r="I84" s="324"/>
      <c r="J84" s="324"/>
      <c r="K84" s="324"/>
      <c r="L84" s="324"/>
      <c r="N84" s="341"/>
      <c r="O84" s="342"/>
      <c r="P84" s="342"/>
    </row>
    <row r="85" spans="1:16" ht="16.5" customHeight="1" x14ac:dyDescent="0.25">
      <c r="A85" s="325">
        <v>35461</v>
      </c>
      <c r="B85" s="322">
        <v>3.0085130800000002</v>
      </c>
      <c r="C85" s="322">
        <v>1.0017593300000001</v>
      </c>
      <c r="D85" s="330">
        <v>4.0102724100000007</v>
      </c>
      <c r="E85" s="323"/>
      <c r="F85" s="324">
        <v>1.33211982</v>
      </c>
      <c r="G85" s="324">
        <v>0.93957961999999995</v>
      </c>
      <c r="H85" s="324">
        <v>0.53796781000000005</v>
      </c>
      <c r="I85" s="324">
        <v>1.2006051600000007</v>
      </c>
      <c r="J85" s="324"/>
      <c r="K85" s="324">
        <v>4.0102724100000007</v>
      </c>
      <c r="L85" s="324">
        <v>0</v>
      </c>
      <c r="N85" s="341"/>
      <c r="O85" s="342"/>
      <c r="P85" s="342"/>
    </row>
    <row r="86" spans="1:16" ht="16.5" customHeight="1" x14ac:dyDescent="0.25">
      <c r="A86" s="325">
        <v>35489</v>
      </c>
      <c r="B86" s="322">
        <v>3.0368189500000002</v>
      </c>
      <c r="C86" s="322">
        <v>0.52353886999999999</v>
      </c>
      <c r="D86" s="330">
        <v>3.5603578200000001</v>
      </c>
      <c r="E86" s="323"/>
      <c r="F86" s="324">
        <v>1.7185217699999997</v>
      </c>
      <c r="G86" s="324">
        <v>0.59891061999999995</v>
      </c>
      <c r="H86" s="324">
        <v>0.46888683999999997</v>
      </c>
      <c r="I86" s="324">
        <v>0.77403859000000041</v>
      </c>
      <c r="J86" s="324"/>
      <c r="K86" s="324">
        <v>3.5603578200000001</v>
      </c>
      <c r="L86" s="324">
        <v>0</v>
      </c>
      <c r="N86" s="341"/>
      <c r="O86" s="342"/>
      <c r="P86" s="342"/>
    </row>
    <row r="87" spans="1:16" ht="16.5" customHeight="1" x14ac:dyDescent="0.25">
      <c r="A87" s="325">
        <v>35520</v>
      </c>
      <c r="B87" s="322">
        <v>3.7238439600000004</v>
      </c>
      <c r="C87" s="322">
        <v>0.76106273999999985</v>
      </c>
      <c r="D87" s="330">
        <v>4.4849066999999998</v>
      </c>
      <c r="E87" s="323"/>
      <c r="F87" s="324">
        <v>2.6286629599999998</v>
      </c>
      <c r="G87" s="324">
        <v>0.66719117000000006</v>
      </c>
      <c r="H87" s="324">
        <v>0.35228651999999999</v>
      </c>
      <c r="I87" s="324">
        <v>0.83676605000000004</v>
      </c>
      <c r="J87" s="324"/>
      <c r="K87" s="324">
        <v>4.4849066999999998</v>
      </c>
      <c r="L87" s="324">
        <v>0</v>
      </c>
      <c r="N87" s="341"/>
      <c r="O87" s="342"/>
      <c r="P87" s="342"/>
    </row>
    <row r="88" spans="1:16" ht="16.5" customHeight="1" x14ac:dyDescent="0.25">
      <c r="A88" s="325">
        <v>35550</v>
      </c>
      <c r="B88" s="322">
        <v>4.0557067199999999</v>
      </c>
      <c r="C88" s="322">
        <v>0.99999506000000005</v>
      </c>
      <c r="D88" s="330">
        <v>5.0557017799999997</v>
      </c>
      <c r="E88" s="323"/>
      <c r="F88" s="324">
        <v>2.7418178100000001</v>
      </c>
      <c r="G88" s="324">
        <v>0.72373596000000007</v>
      </c>
      <c r="H88" s="324">
        <v>0.58397880000000002</v>
      </c>
      <c r="I88" s="324">
        <v>1.0061692099999995</v>
      </c>
      <c r="J88" s="324"/>
      <c r="K88" s="324">
        <v>5.0557017799999997</v>
      </c>
      <c r="L88" s="324">
        <v>0</v>
      </c>
      <c r="N88" s="341"/>
      <c r="O88" s="342"/>
      <c r="P88" s="342"/>
    </row>
    <row r="89" spans="1:16" ht="16.5" customHeight="1" x14ac:dyDescent="0.25">
      <c r="A89" s="325">
        <v>35581</v>
      </c>
      <c r="B89" s="322">
        <v>4.827714789999999</v>
      </c>
      <c r="C89" s="322">
        <v>0.54313575000000003</v>
      </c>
      <c r="D89" s="330">
        <v>5.3708505399999993</v>
      </c>
      <c r="E89" s="323"/>
      <c r="F89" s="324">
        <v>2.9947433200000004</v>
      </c>
      <c r="G89" s="324">
        <v>0.76283458000000004</v>
      </c>
      <c r="H89" s="324">
        <v>0.58936330000000003</v>
      </c>
      <c r="I89" s="324">
        <v>1.0239093399999994</v>
      </c>
      <c r="J89" s="324"/>
      <c r="K89" s="324">
        <v>5.3708505399999993</v>
      </c>
      <c r="L89" s="324">
        <v>0</v>
      </c>
      <c r="N89" s="341"/>
      <c r="O89" s="342"/>
      <c r="P89" s="342"/>
    </row>
    <row r="90" spans="1:16" ht="16.5" customHeight="1" x14ac:dyDescent="0.25">
      <c r="A90" s="325">
        <v>35611</v>
      </c>
      <c r="B90" s="322">
        <v>4.1505427400000006</v>
      </c>
      <c r="C90" s="322">
        <v>0.73733333000000012</v>
      </c>
      <c r="D90" s="330">
        <v>4.8878760700000008</v>
      </c>
      <c r="E90" s="323"/>
      <c r="F90" s="324">
        <v>2.5565968799999998</v>
      </c>
      <c r="G90" s="324">
        <v>0.66505322</v>
      </c>
      <c r="H90" s="324">
        <v>0.72336406000000009</v>
      </c>
      <c r="I90" s="324">
        <v>0.94286191000000086</v>
      </c>
      <c r="J90" s="324"/>
      <c r="K90" s="324">
        <v>4.8878760700000008</v>
      </c>
      <c r="L90" s="324">
        <v>0</v>
      </c>
      <c r="N90" s="341"/>
      <c r="O90" s="342"/>
      <c r="P90" s="342"/>
    </row>
    <row r="91" spans="1:16" ht="16.5" customHeight="1" x14ac:dyDescent="0.25">
      <c r="A91" s="325">
        <v>35642</v>
      </c>
      <c r="B91" s="322">
        <v>4.5324457199999992</v>
      </c>
      <c r="C91" s="322">
        <v>0.97545530000000014</v>
      </c>
      <c r="D91" s="330">
        <v>5.5079010199999994</v>
      </c>
      <c r="E91" s="323"/>
      <c r="F91" s="324">
        <v>3.3352340899999997</v>
      </c>
      <c r="G91" s="324">
        <v>0.70976768999999995</v>
      </c>
      <c r="H91" s="324">
        <v>0.53926285000000007</v>
      </c>
      <c r="I91" s="324">
        <v>0.92363638999999953</v>
      </c>
      <c r="J91" s="324"/>
      <c r="K91" s="324">
        <v>5.5079010199999994</v>
      </c>
      <c r="L91" s="324">
        <v>0</v>
      </c>
      <c r="N91" s="341"/>
      <c r="O91" s="342"/>
      <c r="P91" s="342"/>
    </row>
    <row r="92" spans="1:16" ht="16.5" customHeight="1" x14ac:dyDescent="0.25">
      <c r="A92" s="325">
        <v>35673</v>
      </c>
      <c r="B92" s="322">
        <v>4.6354432600000006</v>
      </c>
      <c r="C92" s="322">
        <v>1.2636621399999997</v>
      </c>
      <c r="D92" s="330">
        <v>5.8991053999999998</v>
      </c>
      <c r="E92" s="323"/>
      <c r="F92" s="324">
        <v>3.3948775300000005</v>
      </c>
      <c r="G92" s="324">
        <v>0.72646938999999999</v>
      </c>
      <c r="H92" s="324">
        <v>0.63576863000000006</v>
      </c>
      <c r="I92" s="324">
        <v>1.141989849999999</v>
      </c>
      <c r="J92" s="324"/>
      <c r="K92" s="324">
        <v>5.8991053999999998</v>
      </c>
      <c r="L92" s="324">
        <v>0</v>
      </c>
      <c r="N92" s="341"/>
      <c r="O92" s="342"/>
      <c r="P92" s="342"/>
    </row>
    <row r="93" spans="1:16" ht="16.5" customHeight="1" x14ac:dyDescent="0.25">
      <c r="A93" s="325">
        <v>35703</v>
      </c>
      <c r="B93" s="322">
        <v>4.5142182799999997</v>
      </c>
      <c r="C93" s="322">
        <v>1.2677053200000004</v>
      </c>
      <c r="D93" s="330">
        <v>5.7819235999999998</v>
      </c>
      <c r="E93" s="323"/>
      <c r="F93" s="324">
        <v>3.4884861300000001</v>
      </c>
      <c r="G93" s="324">
        <v>0.80142527999999991</v>
      </c>
      <c r="H93" s="324">
        <v>0.48068384999999997</v>
      </c>
      <c r="I93" s="324">
        <v>1.0113283399999995</v>
      </c>
      <c r="J93" s="324"/>
      <c r="K93" s="324">
        <v>5.7819235999999998</v>
      </c>
      <c r="L93" s="324">
        <v>0</v>
      </c>
      <c r="N93" s="341"/>
      <c r="O93" s="342"/>
      <c r="P93" s="342"/>
    </row>
    <row r="94" spans="1:16" ht="16.5" customHeight="1" x14ac:dyDescent="0.25">
      <c r="A94" s="325">
        <v>35734</v>
      </c>
      <c r="B94" s="322">
        <v>4.5509825800000003</v>
      </c>
      <c r="C94" s="322">
        <v>1.0572119200000001</v>
      </c>
      <c r="D94" s="330">
        <v>5.6081945000000006</v>
      </c>
      <c r="E94" s="323"/>
      <c r="F94" s="324">
        <v>3.0265909000000004</v>
      </c>
      <c r="G94" s="324">
        <v>0.80052299999999987</v>
      </c>
      <c r="H94" s="324">
        <v>0.60496322000000002</v>
      </c>
      <c r="I94" s="324">
        <v>1.17611738</v>
      </c>
      <c r="J94" s="324"/>
      <c r="K94" s="324">
        <v>5.6081945000000006</v>
      </c>
      <c r="L94" s="324">
        <v>0</v>
      </c>
      <c r="N94" s="341"/>
      <c r="O94" s="342"/>
      <c r="P94" s="342"/>
    </row>
    <row r="95" spans="1:16" ht="16.5" customHeight="1" x14ac:dyDescent="0.25">
      <c r="A95" s="325">
        <v>35764</v>
      </c>
      <c r="B95" s="322">
        <v>3.9110080700000003</v>
      </c>
      <c r="C95" s="322">
        <v>0.90039384999999983</v>
      </c>
      <c r="D95" s="330">
        <v>4.8114019199999998</v>
      </c>
      <c r="E95" s="323"/>
      <c r="F95" s="324">
        <v>2.4450398900000003</v>
      </c>
      <c r="G95" s="324">
        <v>0.73685964999999987</v>
      </c>
      <c r="H95" s="324">
        <v>0.51274474999999997</v>
      </c>
      <c r="I95" s="324">
        <v>1.1167576299999995</v>
      </c>
      <c r="J95" s="324"/>
      <c r="K95" s="324">
        <v>4.8114019199999998</v>
      </c>
      <c r="L95" s="324">
        <v>0</v>
      </c>
      <c r="N95" s="341"/>
      <c r="O95" s="342"/>
      <c r="P95" s="342"/>
    </row>
    <row r="96" spans="1:16" ht="16.5" customHeight="1" x14ac:dyDescent="0.25">
      <c r="A96" s="325">
        <v>35795</v>
      </c>
      <c r="B96" s="322">
        <v>4.7788123099999984</v>
      </c>
      <c r="C96" s="322">
        <v>1.7555631700000001</v>
      </c>
      <c r="D96" s="330">
        <v>6.5343754799999987</v>
      </c>
      <c r="E96" s="323"/>
      <c r="F96" s="324">
        <v>3.4787954000000001</v>
      </c>
      <c r="G96" s="324">
        <v>0.94372565000000019</v>
      </c>
      <c r="H96" s="324">
        <v>0.64463647000000002</v>
      </c>
      <c r="I96" s="324">
        <v>1.4672179599999984</v>
      </c>
      <c r="J96" s="324"/>
      <c r="K96" s="324">
        <v>6.5343754799999987</v>
      </c>
      <c r="L96" s="324">
        <v>0</v>
      </c>
      <c r="N96" s="341"/>
      <c r="O96" s="342"/>
      <c r="P96" s="342"/>
    </row>
    <row r="97" spans="1:16" ht="16.2" customHeight="1" x14ac:dyDescent="0.25">
      <c r="A97" s="19"/>
      <c r="B97" s="314"/>
      <c r="C97" s="314"/>
      <c r="D97" s="313"/>
      <c r="E97" s="323"/>
      <c r="F97" s="319"/>
      <c r="G97" s="319"/>
      <c r="H97" s="319"/>
      <c r="I97" s="319"/>
      <c r="J97" s="324"/>
      <c r="K97" s="319"/>
      <c r="L97" s="319"/>
      <c r="N97" s="341"/>
      <c r="O97" s="342"/>
      <c r="P97" s="342"/>
    </row>
    <row r="98" spans="1:16" ht="16.5" customHeight="1" x14ac:dyDescent="0.25">
      <c r="A98" s="321">
        <v>1998</v>
      </c>
      <c r="B98" s="322"/>
      <c r="C98" s="322"/>
      <c r="D98" s="330"/>
      <c r="E98" s="323"/>
      <c r="F98" s="324"/>
      <c r="G98" s="324"/>
      <c r="H98" s="324"/>
      <c r="I98" s="324"/>
      <c r="J98" s="324"/>
      <c r="K98" s="324"/>
      <c r="L98" s="324"/>
      <c r="N98" s="341"/>
      <c r="O98" s="342"/>
      <c r="P98" s="342"/>
    </row>
    <row r="99" spans="1:16" ht="16.5" customHeight="1" x14ac:dyDescent="0.25">
      <c r="A99" s="325">
        <v>35826</v>
      </c>
      <c r="B99" s="322">
        <v>3.0666474999999997</v>
      </c>
      <c r="C99" s="322">
        <v>0.31396784999999999</v>
      </c>
      <c r="D99" s="330">
        <v>3.3806153499999998</v>
      </c>
      <c r="E99" s="323"/>
      <c r="F99" s="324">
        <v>1.3265430499999997</v>
      </c>
      <c r="G99" s="324">
        <v>0.78515090999999992</v>
      </c>
      <c r="H99" s="324">
        <v>0.55709849</v>
      </c>
      <c r="I99" s="324">
        <v>0.71182290000000004</v>
      </c>
      <c r="J99" s="324"/>
      <c r="K99" s="324">
        <v>3.3806153499999998</v>
      </c>
      <c r="L99" s="324">
        <v>0</v>
      </c>
      <c r="N99" s="341"/>
      <c r="O99" s="342"/>
      <c r="P99" s="342"/>
    </row>
    <row r="100" spans="1:16" ht="16.5" customHeight="1" x14ac:dyDescent="0.25">
      <c r="A100" s="325">
        <v>35854</v>
      </c>
      <c r="B100" s="322">
        <v>2.7810398799999998</v>
      </c>
      <c r="C100" s="322">
        <v>0.53355856999999995</v>
      </c>
      <c r="D100" s="330">
        <v>3.3145984499999996</v>
      </c>
      <c r="E100" s="323"/>
      <c r="F100" s="324">
        <v>1.69942031</v>
      </c>
      <c r="G100" s="324">
        <v>0.50474463000000003</v>
      </c>
      <c r="H100" s="324">
        <v>0.38215074999999998</v>
      </c>
      <c r="I100" s="324">
        <v>0.72828275999999947</v>
      </c>
      <c r="J100" s="324"/>
      <c r="K100" s="324">
        <v>3.3145984499999996</v>
      </c>
      <c r="L100" s="324">
        <v>0</v>
      </c>
      <c r="N100" s="341"/>
      <c r="O100" s="342"/>
      <c r="P100" s="342"/>
    </row>
    <row r="101" spans="1:16" ht="16.5" customHeight="1" x14ac:dyDescent="0.25">
      <c r="A101" s="325">
        <v>35885</v>
      </c>
      <c r="B101" s="322">
        <v>2.7912190499999991</v>
      </c>
      <c r="C101" s="322">
        <v>0.90541638000000002</v>
      </c>
      <c r="D101" s="330">
        <v>3.6966354299999993</v>
      </c>
      <c r="E101" s="323"/>
      <c r="F101" s="324">
        <v>1.9478103899999999</v>
      </c>
      <c r="G101" s="324">
        <v>0.53542808999999991</v>
      </c>
      <c r="H101" s="324">
        <v>0.48069282999999996</v>
      </c>
      <c r="I101" s="324">
        <v>0.73270411999999974</v>
      </c>
      <c r="J101" s="324"/>
      <c r="K101" s="324">
        <v>3.6966354299999993</v>
      </c>
      <c r="L101" s="324">
        <v>0</v>
      </c>
      <c r="N101" s="341"/>
      <c r="O101" s="342"/>
      <c r="P101" s="342"/>
    </row>
    <row r="102" spans="1:16" ht="16.5" customHeight="1" x14ac:dyDescent="0.25">
      <c r="A102" s="325">
        <v>35915</v>
      </c>
      <c r="B102" s="322">
        <v>3.7025111089999996</v>
      </c>
      <c r="C102" s="322">
        <v>1.26102056</v>
      </c>
      <c r="D102" s="330">
        <v>4.963531669</v>
      </c>
      <c r="E102" s="323"/>
      <c r="F102" s="324">
        <v>3.0164132599999998</v>
      </c>
      <c r="G102" s="324">
        <v>0.81280518000000002</v>
      </c>
      <c r="H102" s="324">
        <v>0.52479328000000003</v>
      </c>
      <c r="I102" s="324">
        <v>0.60951994900000006</v>
      </c>
      <c r="J102" s="324"/>
      <c r="K102" s="324">
        <v>4.963531669</v>
      </c>
      <c r="L102" s="324">
        <v>0</v>
      </c>
      <c r="N102" s="341"/>
      <c r="O102" s="342"/>
      <c r="P102" s="342"/>
    </row>
    <row r="103" spans="1:16" ht="16.5" customHeight="1" x14ac:dyDescent="0.25">
      <c r="A103" s="325">
        <v>35946</v>
      </c>
      <c r="B103" s="322">
        <v>3.5246074499999995</v>
      </c>
      <c r="C103" s="322">
        <v>1.3297942300000001</v>
      </c>
      <c r="D103" s="330">
        <v>4.8544016799999996</v>
      </c>
      <c r="E103" s="323"/>
      <c r="F103" s="324">
        <v>2.9871140600000001</v>
      </c>
      <c r="G103" s="324">
        <v>0.70727757999999996</v>
      </c>
      <c r="H103" s="324">
        <v>0.54660112999999988</v>
      </c>
      <c r="I103" s="324">
        <v>0.61340890999999953</v>
      </c>
      <c r="J103" s="324"/>
      <c r="K103" s="324">
        <v>4.8544016799999996</v>
      </c>
      <c r="L103" s="324">
        <v>0</v>
      </c>
      <c r="N103" s="341"/>
      <c r="O103" s="342"/>
      <c r="P103" s="342"/>
    </row>
    <row r="104" spans="1:16" ht="16.5" customHeight="1" x14ac:dyDescent="0.25">
      <c r="A104" s="325">
        <v>35976</v>
      </c>
      <c r="B104" s="322">
        <v>4.2225016800000006</v>
      </c>
      <c r="C104" s="322">
        <v>0.96002461999999988</v>
      </c>
      <c r="D104" s="330">
        <v>5.1825263000000001</v>
      </c>
      <c r="E104" s="323"/>
      <c r="F104" s="324">
        <v>3.4270799599999999</v>
      </c>
      <c r="G104" s="324">
        <v>0.83381810999999995</v>
      </c>
      <c r="H104" s="324">
        <v>0.35419444999999994</v>
      </c>
      <c r="I104" s="324">
        <v>0.56743378000000089</v>
      </c>
      <c r="J104" s="324"/>
      <c r="K104" s="324">
        <v>5.1825263000000001</v>
      </c>
      <c r="L104" s="324">
        <v>0</v>
      </c>
      <c r="N104" s="341"/>
      <c r="O104" s="342"/>
      <c r="P104" s="342"/>
    </row>
    <row r="105" spans="1:16" ht="16.5" customHeight="1" x14ac:dyDescent="0.25">
      <c r="A105" s="325">
        <v>36007</v>
      </c>
      <c r="B105" s="322">
        <v>4.0993296600000004</v>
      </c>
      <c r="C105" s="322">
        <v>0.75068166000000003</v>
      </c>
      <c r="D105" s="330">
        <v>4.8500113200000001</v>
      </c>
      <c r="E105" s="323"/>
      <c r="F105" s="324">
        <v>3.1391435999999997</v>
      </c>
      <c r="G105" s="324">
        <v>0.81276710000000008</v>
      </c>
      <c r="H105" s="324">
        <v>0.32398125</v>
      </c>
      <c r="I105" s="324">
        <v>0.57411937000000002</v>
      </c>
      <c r="J105" s="324"/>
      <c r="K105" s="324">
        <v>4.8500113200000001</v>
      </c>
      <c r="L105" s="324">
        <v>0</v>
      </c>
      <c r="N105" s="341"/>
      <c r="O105" s="342"/>
      <c r="P105" s="342"/>
    </row>
    <row r="106" spans="1:16" ht="16.5" customHeight="1" x14ac:dyDescent="0.25">
      <c r="A106" s="325">
        <v>36038</v>
      </c>
      <c r="B106" s="322">
        <v>4.0171499400000013</v>
      </c>
      <c r="C106" s="322">
        <v>0.91584596000000018</v>
      </c>
      <c r="D106" s="330">
        <v>4.9329959000000017</v>
      </c>
      <c r="E106" s="323"/>
      <c r="F106" s="324">
        <v>3.5990277599999998</v>
      </c>
      <c r="G106" s="324">
        <v>0.45931540999999998</v>
      </c>
      <c r="H106" s="324">
        <v>0.29882755</v>
      </c>
      <c r="I106" s="324">
        <v>0.5758251800000016</v>
      </c>
      <c r="J106" s="324"/>
      <c r="K106" s="324">
        <v>4.9329959000000017</v>
      </c>
      <c r="L106" s="324">
        <v>0</v>
      </c>
      <c r="N106" s="341"/>
      <c r="O106" s="342"/>
      <c r="P106" s="342"/>
    </row>
    <row r="107" spans="1:16" ht="16.5" customHeight="1" x14ac:dyDescent="0.25">
      <c r="A107" s="325">
        <v>36068</v>
      </c>
      <c r="B107" s="322">
        <v>5.0026551799999996</v>
      </c>
      <c r="C107" s="322">
        <v>0.70440670000000005</v>
      </c>
      <c r="D107" s="330">
        <v>5.7070618799999995</v>
      </c>
      <c r="E107" s="323"/>
      <c r="F107" s="324">
        <v>3.7359105700000002</v>
      </c>
      <c r="G107" s="324">
        <v>0.71421043000000017</v>
      </c>
      <c r="H107" s="324">
        <v>0.50034621000000001</v>
      </c>
      <c r="I107" s="324">
        <v>0.75659466999999925</v>
      </c>
      <c r="J107" s="324"/>
      <c r="K107" s="324">
        <v>5.7070618799999995</v>
      </c>
      <c r="L107" s="324">
        <v>0</v>
      </c>
      <c r="N107" s="341"/>
      <c r="O107" s="342"/>
      <c r="P107" s="342"/>
    </row>
    <row r="108" spans="1:16" ht="16.5" customHeight="1" x14ac:dyDescent="0.25">
      <c r="A108" s="325">
        <v>36099</v>
      </c>
      <c r="B108" s="322">
        <v>4.2988241500000006</v>
      </c>
      <c r="C108" s="322">
        <v>1.1174616000000002</v>
      </c>
      <c r="D108" s="330">
        <v>5.416285750000001</v>
      </c>
      <c r="E108" s="323"/>
      <c r="F108" s="324">
        <v>3.2256889599999998</v>
      </c>
      <c r="G108" s="324">
        <v>0.60223221000000005</v>
      </c>
      <c r="H108" s="324">
        <v>0.42010913999999999</v>
      </c>
      <c r="I108" s="324">
        <v>1.1682554400000011</v>
      </c>
      <c r="J108" s="324"/>
      <c r="K108" s="324">
        <v>5.416285750000001</v>
      </c>
      <c r="L108" s="324">
        <v>0</v>
      </c>
      <c r="N108" s="341"/>
      <c r="O108" s="342"/>
      <c r="P108" s="342"/>
    </row>
    <row r="109" spans="1:16" ht="16.5" customHeight="1" x14ac:dyDescent="0.25">
      <c r="A109" s="325">
        <v>36129</v>
      </c>
      <c r="B109" s="322">
        <v>4.7104731599999994</v>
      </c>
      <c r="C109" s="322">
        <v>0.50443645999999998</v>
      </c>
      <c r="D109" s="330">
        <v>5.2149096199999994</v>
      </c>
      <c r="E109" s="323"/>
      <c r="F109" s="324">
        <v>3.1350127000000003</v>
      </c>
      <c r="G109" s="324">
        <v>0.62340255</v>
      </c>
      <c r="H109" s="324">
        <v>0.48919778000000003</v>
      </c>
      <c r="I109" s="324">
        <v>0.96729658999999923</v>
      </c>
      <c r="J109" s="324"/>
      <c r="K109" s="324">
        <v>5.2149096199999994</v>
      </c>
      <c r="L109" s="324">
        <v>0</v>
      </c>
      <c r="N109" s="341"/>
      <c r="O109" s="342"/>
      <c r="P109" s="342"/>
    </row>
    <row r="110" spans="1:16" ht="16.5" customHeight="1" x14ac:dyDescent="0.25">
      <c r="A110" s="325">
        <v>36160</v>
      </c>
      <c r="B110" s="322">
        <v>6.3107395399999993</v>
      </c>
      <c r="C110" s="322">
        <v>0.71639721000000012</v>
      </c>
      <c r="D110" s="330">
        <v>7.0271367499999995</v>
      </c>
      <c r="E110" s="323"/>
      <c r="F110" s="324">
        <v>4.2407619500000004</v>
      </c>
      <c r="G110" s="324">
        <v>1.18165739</v>
      </c>
      <c r="H110" s="324">
        <v>0.71846283999999994</v>
      </c>
      <c r="I110" s="324">
        <v>0.8862545699999993</v>
      </c>
      <c r="J110" s="324"/>
      <c r="K110" s="324">
        <v>7.0271367499999995</v>
      </c>
      <c r="L110" s="324">
        <v>0</v>
      </c>
      <c r="N110" s="341"/>
      <c r="O110" s="342"/>
      <c r="P110" s="342"/>
    </row>
    <row r="111" spans="1:16" ht="16.2" customHeight="1" x14ac:dyDescent="0.25">
      <c r="A111" s="19"/>
      <c r="B111" s="314"/>
      <c r="C111" s="314"/>
      <c r="D111" s="313"/>
      <c r="E111" s="323"/>
      <c r="F111" s="319"/>
      <c r="G111" s="319"/>
      <c r="H111" s="319"/>
      <c r="I111" s="319"/>
      <c r="J111" s="324"/>
      <c r="K111" s="319"/>
      <c r="L111" s="319"/>
      <c r="N111" s="341"/>
      <c r="O111" s="342"/>
      <c r="P111" s="342"/>
    </row>
    <row r="112" spans="1:16" ht="16.5" customHeight="1" x14ac:dyDescent="0.25">
      <c r="A112" s="321">
        <v>1999</v>
      </c>
      <c r="B112" s="322"/>
      <c r="C112" s="322"/>
      <c r="D112" s="330"/>
      <c r="E112" s="323"/>
      <c r="F112" s="324"/>
      <c r="G112" s="324"/>
      <c r="H112" s="324"/>
      <c r="I112" s="324"/>
      <c r="J112" s="324"/>
      <c r="K112" s="324"/>
      <c r="L112" s="324"/>
      <c r="N112" s="341"/>
      <c r="O112" s="342"/>
      <c r="P112" s="342"/>
    </row>
    <row r="113" spans="1:16" ht="16.5" customHeight="1" x14ac:dyDescent="0.25">
      <c r="A113" s="325">
        <v>36191</v>
      </c>
      <c r="B113" s="322">
        <v>3.5740716399999992</v>
      </c>
      <c r="C113" s="322">
        <v>0.77358533000000007</v>
      </c>
      <c r="D113" s="330">
        <v>4.3476569699999992</v>
      </c>
      <c r="E113" s="323"/>
      <c r="F113" s="324">
        <v>2.39954388</v>
      </c>
      <c r="G113" s="324">
        <v>0.78318376000000001</v>
      </c>
      <c r="H113" s="324">
        <v>0.61448226000000006</v>
      </c>
      <c r="I113" s="324">
        <v>0.55044706999999926</v>
      </c>
      <c r="J113" s="324"/>
      <c r="K113" s="324">
        <v>4.3476569699999992</v>
      </c>
      <c r="L113" s="324">
        <v>0</v>
      </c>
      <c r="N113" s="341"/>
      <c r="O113" s="342"/>
      <c r="P113" s="342"/>
    </row>
    <row r="114" spans="1:16" ht="16.5" customHeight="1" x14ac:dyDescent="0.25">
      <c r="A114" s="325">
        <v>36219</v>
      </c>
      <c r="B114" s="322">
        <v>3.9171921399999992</v>
      </c>
      <c r="C114" s="322">
        <v>0.40334680000000006</v>
      </c>
      <c r="D114" s="330">
        <v>4.3205389399999996</v>
      </c>
      <c r="E114" s="323"/>
      <c r="F114" s="324">
        <v>2.5685208300000002</v>
      </c>
      <c r="G114" s="324">
        <v>0.75411243000000006</v>
      </c>
      <c r="H114" s="324">
        <v>0.46905718999999996</v>
      </c>
      <c r="I114" s="324">
        <v>0.52884848999999923</v>
      </c>
      <c r="J114" s="324"/>
      <c r="K114" s="324">
        <v>4.3205389399999996</v>
      </c>
      <c r="L114" s="324">
        <v>0</v>
      </c>
      <c r="N114" s="341"/>
      <c r="O114" s="342"/>
      <c r="P114" s="342"/>
    </row>
    <row r="115" spans="1:16" ht="16.5" customHeight="1" x14ac:dyDescent="0.25">
      <c r="A115" s="325">
        <v>36250</v>
      </c>
      <c r="B115" s="322">
        <v>4.3181132099999999</v>
      </c>
      <c r="C115" s="322">
        <v>0.44764764999999995</v>
      </c>
      <c r="D115" s="330">
        <v>4.7657608600000003</v>
      </c>
      <c r="E115" s="323"/>
      <c r="F115" s="324">
        <v>3.0003571799999991</v>
      </c>
      <c r="G115" s="324">
        <v>0.57339262999999996</v>
      </c>
      <c r="H115" s="324">
        <v>0.31260219</v>
      </c>
      <c r="I115" s="324">
        <v>0.87940886000000162</v>
      </c>
      <c r="J115" s="324"/>
      <c r="K115" s="324">
        <v>4.7657608600000003</v>
      </c>
      <c r="L115" s="324">
        <v>0</v>
      </c>
      <c r="N115" s="341"/>
      <c r="O115" s="342"/>
      <c r="P115" s="342"/>
    </row>
    <row r="116" spans="1:16" ht="16.5" customHeight="1" x14ac:dyDescent="0.25">
      <c r="A116" s="325">
        <v>36280</v>
      </c>
      <c r="B116" s="322">
        <v>4.0480779499999997</v>
      </c>
      <c r="C116" s="322">
        <v>0.60886039000000014</v>
      </c>
      <c r="D116" s="330">
        <v>4.65693834</v>
      </c>
      <c r="E116" s="323"/>
      <c r="F116" s="324">
        <v>3.0096049700000003</v>
      </c>
      <c r="G116" s="324">
        <v>0.76311844000000006</v>
      </c>
      <c r="H116" s="324">
        <v>0.33341666999999997</v>
      </c>
      <c r="I116" s="324">
        <v>0.55079825999999965</v>
      </c>
      <c r="J116" s="324"/>
      <c r="K116" s="324">
        <v>4.65693834</v>
      </c>
      <c r="L116" s="324">
        <v>0</v>
      </c>
      <c r="N116" s="341"/>
      <c r="O116" s="342"/>
      <c r="P116" s="342"/>
    </row>
    <row r="117" spans="1:16" ht="16.5" customHeight="1" x14ac:dyDescent="0.25">
      <c r="A117" s="325">
        <v>36311</v>
      </c>
      <c r="B117" s="322">
        <v>5.7656657499999984</v>
      </c>
      <c r="C117" s="322">
        <v>0.45540293000000004</v>
      </c>
      <c r="D117" s="330">
        <v>6.2210686799999984</v>
      </c>
      <c r="E117" s="323"/>
      <c r="F117" s="324">
        <v>3.9629859300000003</v>
      </c>
      <c r="G117" s="324">
        <v>0.94114065000000002</v>
      </c>
      <c r="H117" s="324">
        <v>0.53414549000000011</v>
      </c>
      <c r="I117" s="324">
        <v>0.78279660999999745</v>
      </c>
      <c r="J117" s="324"/>
      <c r="K117" s="324">
        <v>6.2210686799999984</v>
      </c>
      <c r="L117" s="324">
        <v>0</v>
      </c>
      <c r="N117" s="341"/>
      <c r="O117" s="342"/>
      <c r="P117" s="342"/>
    </row>
    <row r="118" spans="1:16" ht="16.5" customHeight="1" x14ac:dyDescent="0.25">
      <c r="A118" s="325">
        <v>36341</v>
      </c>
      <c r="B118" s="322">
        <v>4.6328152899999999</v>
      </c>
      <c r="C118" s="322">
        <v>1.5174972099999997</v>
      </c>
      <c r="D118" s="330">
        <v>6.1503125000000001</v>
      </c>
      <c r="E118" s="323"/>
      <c r="F118" s="324">
        <v>3.17049841</v>
      </c>
      <c r="G118" s="324">
        <v>1.7138597199999996</v>
      </c>
      <c r="H118" s="324">
        <v>0.51250428999999997</v>
      </c>
      <c r="I118" s="324">
        <v>0.75345008000000036</v>
      </c>
      <c r="J118" s="324"/>
      <c r="K118" s="324">
        <v>6.1503125000000001</v>
      </c>
      <c r="L118" s="324">
        <v>0</v>
      </c>
      <c r="N118" s="341"/>
      <c r="O118" s="342"/>
      <c r="P118" s="342"/>
    </row>
    <row r="119" spans="1:16" ht="16.5" customHeight="1" x14ac:dyDescent="0.25">
      <c r="A119" s="325">
        <v>36372</v>
      </c>
      <c r="B119" s="322">
        <v>5.8056720900000007</v>
      </c>
      <c r="C119" s="322">
        <v>0.28872408999999999</v>
      </c>
      <c r="D119" s="330">
        <v>6.0943961800000004</v>
      </c>
      <c r="E119" s="323"/>
      <c r="F119" s="324">
        <v>4.0105822400000006</v>
      </c>
      <c r="G119" s="324">
        <v>0.70973637000000001</v>
      </c>
      <c r="H119" s="324">
        <v>0.78895886000000004</v>
      </c>
      <c r="I119" s="324">
        <v>0.58511870999999971</v>
      </c>
      <c r="J119" s="324"/>
      <c r="K119" s="324">
        <v>6.0943961800000004</v>
      </c>
      <c r="L119" s="324">
        <v>0</v>
      </c>
      <c r="N119" s="341"/>
      <c r="O119" s="342"/>
      <c r="P119" s="342"/>
    </row>
    <row r="120" spans="1:16" ht="16.5" customHeight="1" x14ac:dyDescent="0.25">
      <c r="A120" s="325">
        <v>36403</v>
      </c>
      <c r="B120" s="322">
        <v>5.4151673600000008</v>
      </c>
      <c r="C120" s="322">
        <v>0.82209165000000017</v>
      </c>
      <c r="D120" s="330">
        <v>6.2372590100000007</v>
      </c>
      <c r="E120" s="323"/>
      <c r="F120" s="324">
        <v>4.2275130800000005</v>
      </c>
      <c r="G120" s="324">
        <v>1.0103790500000001</v>
      </c>
      <c r="H120" s="324">
        <v>0.75829086000000001</v>
      </c>
      <c r="I120" s="324">
        <v>0.24107602000000039</v>
      </c>
      <c r="J120" s="324"/>
      <c r="K120" s="324">
        <v>6.2372590100000007</v>
      </c>
      <c r="L120" s="324">
        <v>0</v>
      </c>
      <c r="N120" s="341"/>
      <c r="O120" s="342"/>
      <c r="P120" s="342"/>
    </row>
    <row r="121" spans="1:16" ht="16.5" customHeight="1" x14ac:dyDescent="0.25">
      <c r="A121" s="325">
        <v>36433</v>
      </c>
      <c r="B121" s="322">
        <v>5.44058975</v>
      </c>
      <c r="C121" s="322">
        <v>1.6394705999999999</v>
      </c>
      <c r="D121" s="330">
        <v>7.0800603500000001</v>
      </c>
      <c r="E121" s="323"/>
      <c r="F121" s="324">
        <v>4.7209756400000007</v>
      </c>
      <c r="G121" s="324">
        <v>0.78866947000000009</v>
      </c>
      <c r="H121" s="324">
        <v>0.71040634999999996</v>
      </c>
      <c r="I121" s="324">
        <v>0.86000888999999958</v>
      </c>
      <c r="J121" s="324"/>
      <c r="K121" s="324">
        <v>7.0800603500000001</v>
      </c>
      <c r="L121" s="324">
        <v>0</v>
      </c>
      <c r="N121" s="341"/>
      <c r="O121" s="342"/>
      <c r="P121" s="342"/>
    </row>
    <row r="122" spans="1:16" ht="16.5" customHeight="1" x14ac:dyDescent="0.25">
      <c r="A122" s="325">
        <v>36464</v>
      </c>
      <c r="B122" s="322">
        <v>4.6467179700000001</v>
      </c>
      <c r="C122" s="322">
        <v>1.6681665299999999</v>
      </c>
      <c r="D122" s="330">
        <v>6.3148844999999998</v>
      </c>
      <c r="E122" s="323"/>
      <c r="F122" s="324">
        <v>4.156128680000001</v>
      </c>
      <c r="G122" s="324">
        <v>0.72912502000000001</v>
      </c>
      <c r="H122" s="324">
        <v>0.57707501999999999</v>
      </c>
      <c r="I122" s="324">
        <v>0.85255577999999943</v>
      </c>
      <c r="J122" s="324"/>
      <c r="K122" s="324">
        <v>6.3148844999999998</v>
      </c>
      <c r="L122" s="324">
        <v>0</v>
      </c>
      <c r="N122" s="341"/>
      <c r="O122" s="342"/>
      <c r="P122" s="342"/>
    </row>
    <row r="123" spans="1:16" ht="16.5" customHeight="1" x14ac:dyDescent="0.25">
      <c r="A123" s="325">
        <v>36494</v>
      </c>
      <c r="B123" s="322">
        <v>6.3225834899999995</v>
      </c>
      <c r="C123" s="322">
        <v>1.5871767100000003</v>
      </c>
      <c r="D123" s="330">
        <v>7.9097602</v>
      </c>
      <c r="E123" s="323"/>
      <c r="F123" s="324">
        <v>4.7410769100000003</v>
      </c>
      <c r="G123" s="324">
        <v>1.07289378</v>
      </c>
      <c r="H123" s="324">
        <v>1.3523837700000001</v>
      </c>
      <c r="I123" s="324">
        <v>0.74340573999999915</v>
      </c>
      <c r="J123" s="324"/>
      <c r="K123" s="324">
        <v>7.9097602</v>
      </c>
      <c r="L123" s="324">
        <v>0</v>
      </c>
      <c r="N123" s="341"/>
      <c r="O123" s="342"/>
      <c r="P123" s="342"/>
    </row>
    <row r="124" spans="1:16" ht="16.5" customHeight="1" x14ac:dyDescent="0.25">
      <c r="A124" s="325">
        <v>36525</v>
      </c>
      <c r="B124" s="322">
        <v>6.711519749999999</v>
      </c>
      <c r="C124" s="322">
        <v>1.2888705900000001</v>
      </c>
      <c r="D124" s="330">
        <v>8.0003903399999992</v>
      </c>
      <c r="E124" s="323"/>
      <c r="F124" s="324">
        <v>4.1062813799999995</v>
      </c>
      <c r="G124" s="324">
        <v>1.6154604099999998</v>
      </c>
      <c r="H124" s="324">
        <v>1.15730025</v>
      </c>
      <c r="I124" s="324">
        <v>1.1213482999999993</v>
      </c>
      <c r="J124" s="324"/>
      <c r="K124" s="324">
        <v>8.0003903399999992</v>
      </c>
      <c r="L124" s="324">
        <v>0</v>
      </c>
      <c r="N124" s="341"/>
      <c r="O124" s="342"/>
      <c r="P124" s="342"/>
    </row>
    <row r="125" spans="1:16" ht="16.2" customHeight="1" x14ac:dyDescent="0.25">
      <c r="A125" s="19"/>
      <c r="B125" s="314"/>
      <c r="C125" s="314"/>
      <c r="D125" s="313"/>
      <c r="E125" s="323"/>
      <c r="F125" s="319"/>
      <c r="G125" s="319"/>
      <c r="H125" s="319"/>
      <c r="I125" s="319"/>
      <c r="J125" s="324"/>
      <c r="K125" s="319"/>
      <c r="L125" s="319"/>
      <c r="N125" s="341"/>
      <c r="O125" s="342"/>
      <c r="P125" s="342"/>
    </row>
    <row r="126" spans="1:16" ht="16.5" customHeight="1" x14ac:dyDescent="0.25">
      <c r="A126" s="321">
        <v>2000</v>
      </c>
      <c r="B126" s="322"/>
      <c r="C126" s="322"/>
      <c r="D126" s="330"/>
      <c r="E126" s="323"/>
      <c r="F126" s="324"/>
      <c r="G126" s="324"/>
      <c r="H126" s="324"/>
      <c r="I126" s="324"/>
      <c r="J126" s="324"/>
      <c r="K126" s="324"/>
      <c r="L126" s="324"/>
      <c r="N126" s="341"/>
      <c r="O126" s="342"/>
      <c r="P126" s="342"/>
    </row>
    <row r="127" spans="1:16" ht="16.5" customHeight="1" x14ac:dyDescent="0.25">
      <c r="A127" s="325">
        <v>36556</v>
      </c>
      <c r="B127" s="322">
        <v>5.8751952500000018</v>
      </c>
      <c r="C127" s="322">
        <v>0.55337776000000005</v>
      </c>
      <c r="D127" s="330">
        <v>6.4285730100000018</v>
      </c>
      <c r="E127" s="323"/>
      <c r="F127" s="324">
        <v>4.2125154699999996</v>
      </c>
      <c r="G127" s="324">
        <v>1.0659952500000001</v>
      </c>
      <c r="H127" s="324">
        <v>0.68154492</v>
      </c>
      <c r="I127" s="324">
        <v>0.4685173700000016</v>
      </c>
      <c r="J127" s="324"/>
      <c r="K127" s="324">
        <v>6.4285730100000018</v>
      </c>
      <c r="L127" s="324">
        <v>0</v>
      </c>
      <c r="N127" s="341"/>
      <c r="O127" s="342"/>
      <c r="P127" s="342"/>
    </row>
    <row r="128" spans="1:16" ht="16.5" customHeight="1" x14ac:dyDescent="0.25">
      <c r="A128" s="325">
        <v>36585</v>
      </c>
      <c r="B128" s="322">
        <v>4.6666916900000004</v>
      </c>
      <c r="C128" s="322">
        <v>0.10806958</v>
      </c>
      <c r="D128" s="330">
        <v>4.7747612700000008</v>
      </c>
      <c r="E128" s="323"/>
      <c r="F128" s="324">
        <v>3.0846178399999999</v>
      </c>
      <c r="G128" s="324">
        <v>0.82588596000000003</v>
      </c>
      <c r="H128" s="324">
        <v>0.55682368000000004</v>
      </c>
      <c r="I128" s="324">
        <v>0.30743379000000104</v>
      </c>
      <c r="J128" s="324"/>
      <c r="K128" s="324">
        <v>4.7747612700000008</v>
      </c>
      <c r="L128" s="324">
        <v>0</v>
      </c>
      <c r="N128" s="341"/>
      <c r="O128" s="342"/>
      <c r="P128" s="342"/>
    </row>
    <row r="129" spans="1:16" ht="16.5" customHeight="1" x14ac:dyDescent="0.25">
      <c r="A129" s="325">
        <v>36616</v>
      </c>
      <c r="B129" s="322">
        <v>5.5621683099999997</v>
      </c>
      <c r="C129" s="322">
        <v>0.27451304999999998</v>
      </c>
      <c r="D129" s="330">
        <v>5.8366813600000009</v>
      </c>
      <c r="E129" s="323"/>
      <c r="F129" s="324">
        <v>3.7848998100000002</v>
      </c>
      <c r="G129" s="324">
        <v>0.87369618999999998</v>
      </c>
      <c r="H129" s="324">
        <v>0.68945186000000003</v>
      </c>
      <c r="I129" s="324">
        <v>0.48863350000000061</v>
      </c>
      <c r="J129" s="324"/>
      <c r="K129" s="324">
        <v>5.83668136</v>
      </c>
      <c r="L129" s="324">
        <v>0</v>
      </c>
      <c r="N129" s="341"/>
      <c r="O129" s="342"/>
      <c r="P129" s="342"/>
    </row>
    <row r="130" spans="1:16" ht="16.5" customHeight="1" x14ac:dyDescent="0.25">
      <c r="A130" s="325">
        <v>36646</v>
      </c>
      <c r="B130" s="322">
        <v>5.4077544599999996</v>
      </c>
      <c r="C130" s="322">
        <v>0.56647449999999999</v>
      </c>
      <c r="D130" s="330">
        <v>5.9742289599999996</v>
      </c>
      <c r="E130" s="323"/>
      <c r="F130" s="324">
        <v>3.81092963</v>
      </c>
      <c r="G130" s="324">
        <v>0.80166928999999987</v>
      </c>
      <c r="H130" s="324">
        <v>0.77926028000000003</v>
      </c>
      <c r="I130" s="324">
        <v>0.58236975999999974</v>
      </c>
      <c r="J130" s="324"/>
      <c r="K130" s="324">
        <v>5.9742289599999996</v>
      </c>
      <c r="L130" s="324">
        <v>0</v>
      </c>
      <c r="N130" s="341"/>
      <c r="O130" s="342"/>
      <c r="P130" s="342"/>
    </row>
    <row r="131" spans="1:16" ht="16.5" customHeight="1" x14ac:dyDescent="0.25">
      <c r="A131" s="325">
        <v>36677</v>
      </c>
      <c r="B131" s="322">
        <v>6.9916910200000002</v>
      </c>
      <c r="C131" s="322">
        <v>0.35184972999999997</v>
      </c>
      <c r="D131" s="330">
        <v>7.3435407499999998</v>
      </c>
      <c r="E131" s="323"/>
      <c r="F131" s="324">
        <v>5.10570624</v>
      </c>
      <c r="G131" s="324">
        <v>0.97565064000000001</v>
      </c>
      <c r="H131" s="324">
        <v>1.0132588300000001</v>
      </c>
      <c r="I131" s="324">
        <v>0.24892504000000049</v>
      </c>
      <c r="J131" s="324"/>
      <c r="K131" s="324">
        <v>7.3435407499999998</v>
      </c>
      <c r="L131" s="324">
        <v>0</v>
      </c>
      <c r="N131" s="341"/>
      <c r="O131" s="342"/>
      <c r="P131" s="342"/>
    </row>
    <row r="132" spans="1:16" ht="16.5" customHeight="1" x14ac:dyDescent="0.25">
      <c r="A132" s="325">
        <v>36707</v>
      </c>
      <c r="B132" s="322">
        <v>6.2058651500000002</v>
      </c>
      <c r="C132" s="322">
        <v>0.43125778999999997</v>
      </c>
      <c r="D132" s="330">
        <v>6.6371229400000002</v>
      </c>
      <c r="E132" s="323"/>
      <c r="F132" s="324">
        <v>4.5156595099999999</v>
      </c>
      <c r="G132" s="324">
        <v>0.87405129000000004</v>
      </c>
      <c r="H132" s="324">
        <v>0.64060003999999993</v>
      </c>
      <c r="I132" s="324">
        <v>0.60681210000000085</v>
      </c>
      <c r="J132" s="324"/>
      <c r="K132" s="324">
        <v>6.6371229400000002</v>
      </c>
      <c r="L132" s="324">
        <v>0</v>
      </c>
      <c r="N132" s="341"/>
      <c r="O132" s="342"/>
      <c r="P132" s="342"/>
    </row>
    <row r="133" spans="1:16" ht="16.5" customHeight="1" x14ac:dyDescent="0.25">
      <c r="A133" s="325">
        <v>36738</v>
      </c>
      <c r="B133" s="322">
        <v>6.6649284100000017</v>
      </c>
      <c r="C133" s="322">
        <v>0.32108112</v>
      </c>
      <c r="D133" s="330">
        <v>6.9860095300000014</v>
      </c>
      <c r="E133" s="323"/>
      <c r="F133" s="324">
        <v>4.6100605400000001</v>
      </c>
      <c r="G133" s="324">
        <v>0.93063709000000006</v>
      </c>
      <c r="H133" s="324">
        <v>0.70841012999999997</v>
      </c>
      <c r="I133" s="324">
        <v>0.73690177000000112</v>
      </c>
      <c r="J133" s="324"/>
      <c r="K133" s="324">
        <v>6.9860095300000014</v>
      </c>
      <c r="L133" s="324">
        <v>0</v>
      </c>
      <c r="N133" s="341"/>
      <c r="O133" s="342"/>
      <c r="P133" s="342"/>
    </row>
    <row r="134" spans="1:16" ht="16.5" customHeight="1" x14ac:dyDescent="0.25">
      <c r="A134" s="325">
        <v>36769</v>
      </c>
      <c r="B134" s="322">
        <v>8.3757573000000001</v>
      </c>
      <c r="C134" s="322">
        <v>0.7094734399999999</v>
      </c>
      <c r="D134" s="330">
        <v>9.0852307400000001</v>
      </c>
      <c r="E134" s="323"/>
      <c r="F134" s="324">
        <v>6.4021768899999998</v>
      </c>
      <c r="G134" s="324">
        <v>1.0678540000000001</v>
      </c>
      <c r="H134" s="324">
        <v>0.94963666000000002</v>
      </c>
      <c r="I134" s="324">
        <v>0.6655631900000003</v>
      </c>
      <c r="J134" s="324"/>
      <c r="K134" s="324">
        <v>9.0852307400000001</v>
      </c>
      <c r="L134" s="324">
        <v>0</v>
      </c>
      <c r="N134" s="341"/>
      <c r="O134" s="342"/>
      <c r="P134" s="342"/>
    </row>
    <row r="135" spans="1:16" ht="16.5" customHeight="1" x14ac:dyDescent="0.25">
      <c r="A135" s="325">
        <v>36799</v>
      </c>
      <c r="B135" s="322">
        <v>7.8198095300000006</v>
      </c>
      <c r="C135" s="322">
        <v>0.36771609000000005</v>
      </c>
      <c r="D135" s="330">
        <v>8.1875256200000006</v>
      </c>
      <c r="E135" s="323"/>
      <c r="F135" s="324">
        <v>5.4201441900000003</v>
      </c>
      <c r="G135" s="324">
        <v>1.2356471200000001</v>
      </c>
      <c r="H135" s="324">
        <v>0.90107177999999988</v>
      </c>
      <c r="I135" s="324">
        <v>0.63066253000000039</v>
      </c>
      <c r="J135" s="324"/>
      <c r="K135" s="324">
        <v>8.1875256200000006</v>
      </c>
      <c r="L135" s="324">
        <v>0</v>
      </c>
      <c r="N135" s="341"/>
      <c r="O135" s="342"/>
      <c r="P135" s="342"/>
    </row>
    <row r="136" spans="1:16" ht="16.5" customHeight="1" x14ac:dyDescent="0.25">
      <c r="A136" s="325">
        <v>36830</v>
      </c>
      <c r="B136" s="322">
        <v>7.8474761800000019</v>
      </c>
      <c r="C136" s="322">
        <v>0.77367974999999989</v>
      </c>
      <c r="D136" s="330">
        <v>8.6211559300000022</v>
      </c>
      <c r="E136" s="323"/>
      <c r="F136" s="324">
        <v>6.2239422500000003</v>
      </c>
      <c r="G136" s="324">
        <v>1.03952712</v>
      </c>
      <c r="H136" s="324">
        <v>0.73712522000000003</v>
      </c>
      <c r="I136" s="324">
        <v>0.62056134000000185</v>
      </c>
      <c r="J136" s="324"/>
      <c r="K136" s="324">
        <v>8.6211559300000022</v>
      </c>
      <c r="L136" s="324">
        <v>0</v>
      </c>
      <c r="N136" s="341"/>
      <c r="O136" s="342"/>
      <c r="P136" s="342"/>
    </row>
    <row r="137" spans="1:16" ht="16.5" customHeight="1" x14ac:dyDescent="0.25">
      <c r="A137" s="325">
        <v>36860</v>
      </c>
      <c r="B137" s="322">
        <v>7.979643320000001</v>
      </c>
      <c r="C137" s="322">
        <v>0.40532384000000005</v>
      </c>
      <c r="D137" s="330">
        <v>8.3849671600000004</v>
      </c>
      <c r="E137" s="323"/>
      <c r="F137" s="324">
        <v>5.9828050299999997</v>
      </c>
      <c r="G137" s="324">
        <v>1.00058066</v>
      </c>
      <c r="H137" s="324">
        <v>0.74005841999999999</v>
      </c>
      <c r="I137" s="324">
        <v>0.66152305000000133</v>
      </c>
      <c r="J137" s="324"/>
      <c r="K137" s="324">
        <v>8.3849671600000004</v>
      </c>
      <c r="L137" s="324">
        <v>0</v>
      </c>
      <c r="N137" s="341"/>
      <c r="O137" s="342"/>
      <c r="P137" s="342"/>
    </row>
    <row r="138" spans="1:16" ht="16.5" customHeight="1" x14ac:dyDescent="0.25">
      <c r="A138" s="325">
        <v>36891</v>
      </c>
      <c r="B138" s="322">
        <v>10.324165030000003</v>
      </c>
      <c r="C138" s="322">
        <v>1.1694622699999997</v>
      </c>
      <c r="D138" s="330">
        <v>11.493627300000004</v>
      </c>
      <c r="E138" s="323"/>
      <c r="F138" s="324">
        <v>8.1629336899999991</v>
      </c>
      <c r="G138" s="324">
        <v>1.5760596</v>
      </c>
      <c r="H138" s="324">
        <v>0.88831059999999995</v>
      </c>
      <c r="I138" s="324">
        <v>0.86632341000000324</v>
      </c>
      <c r="J138" s="324"/>
      <c r="K138" s="324">
        <v>11.493627300000004</v>
      </c>
      <c r="L138" s="324">
        <v>0</v>
      </c>
      <c r="N138" s="341"/>
      <c r="O138" s="342"/>
      <c r="P138" s="342"/>
    </row>
    <row r="139" spans="1:16" ht="16.2" customHeight="1" x14ac:dyDescent="0.25">
      <c r="A139" s="19"/>
      <c r="B139" s="314"/>
      <c r="C139" s="314"/>
      <c r="D139" s="313"/>
      <c r="E139" s="323"/>
      <c r="F139" s="319"/>
      <c r="G139" s="319"/>
      <c r="H139" s="319"/>
      <c r="I139" s="319"/>
      <c r="J139" s="324"/>
      <c r="K139" s="319"/>
      <c r="L139" s="319"/>
      <c r="N139" s="341"/>
      <c r="O139" s="342"/>
      <c r="P139" s="342"/>
    </row>
    <row r="140" spans="1:16" ht="16.5" customHeight="1" x14ac:dyDescent="0.25">
      <c r="A140" s="321">
        <v>2001</v>
      </c>
      <c r="B140" s="322"/>
      <c r="C140" s="322"/>
      <c r="D140" s="330"/>
      <c r="E140" s="323"/>
      <c r="F140" s="324"/>
      <c r="G140" s="324"/>
      <c r="H140" s="324"/>
      <c r="I140" s="324"/>
      <c r="J140" s="324"/>
      <c r="K140" s="324"/>
      <c r="L140" s="324"/>
      <c r="N140" s="341"/>
      <c r="O140" s="342"/>
      <c r="P140" s="342"/>
    </row>
    <row r="141" spans="1:16" ht="16.5" customHeight="1" x14ac:dyDescent="0.25">
      <c r="A141" s="325">
        <v>36922</v>
      </c>
      <c r="B141" s="322">
        <v>7.8235586000000001</v>
      </c>
      <c r="C141" s="322">
        <v>0.71845716999999998</v>
      </c>
      <c r="D141" s="330">
        <v>8.5420157700000008</v>
      </c>
      <c r="E141" s="323"/>
      <c r="F141" s="324">
        <v>6.0290394200000019</v>
      </c>
      <c r="G141" s="324">
        <v>1.19465804</v>
      </c>
      <c r="H141" s="324">
        <v>0.77654918999999989</v>
      </c>
      <c r="I141" s="324">
        <v>0.54176911999999966</v>
      </c>
      <c r="J141" s="324"/>
      <c r="K141" s="324">
        <v>8.5420157700000008</v>
      </c>
      <c r="L141" s="324">
        <v>0</v>
      </c>
      <c r="N141" s="341"/>
      <c r="O141" s="342"/>
      <c r="P141" s="342"/>
    </row>
    <row r="142" spans="1:16" ht="16.5" customHeight="1" x14ac:dyDescent="0.25">
      <c r="A142" s="325">
        <v>36950</v>
      </c>
      <c r="B142" s="322">
        <v>6.8187523499999996</v>
      </c>
      <c r="C142" s="322">
        <v>0.57374166000000004</v>
      </c>
      <c r="D142" s="330">
        <v>7.3924940100000001</v>
      </c>
      <c r="E142" s="323"/>
      <c r="F142" s="324">
        <v>5.05004981</v>
      </c>
      <c r="G142" s="324">
        <v>1.12718695</v>
      </c>
      <c r="H142" s="324">
        <v>0.63637539999999992</v>
      </c>
      <c r="I142" s="324">
        <v>0.57888185000000014</v>
      </c>
      <c r="J142" s="324"/>
      <c r="K142" s="324">
        <v>7.3924940100000001</v>
      </c>
      <c r="L142" s="324">
        <v>0</v>
      </c>
      <c r="N142" s="341"/>
      <c r="O142" s="342"/>
      <c r="P142" s="342"/>
    </row>
    <row r="143" spans="1:16" ht="16.5" customHeight="1" x14ac:dyDescent="0.25">
      <c r="A143" s="325">
        <v>36981</v>
      </c>
      <c r="B143" s="322">
        <v>6.7177841699999998</v>
      </c>
      <c r="C143" s="322">
        <v>0.93414792000000002</v>
      </c>
      <c r="D143" s="330">
        <v>7.6519320899999999</v>
      </c>
      <c r="E143" s="323"/>
      <c r="F143" s="324">
        <v>5.5771906900000001</v>
      </c>
      <c r="G143" s="324">
        <v>0.76959018999999995</v>
      </c>
      <c r="H143" s="324">
        <v>0.65634824999999997</v>
      </c>
      <c r="I143" s="324">
        <v>0.64880296000000026</v>
      </c>
      <c r="J143" s="324"/>
      <c r="K143" s="324">
        <v>7.6519320899999999</v>
      </c>
      <c r="L143" s="324">
        <v>0</v>
      </c>
      <c r="N143" s="341"/>
      <c r="O143" s="342"/>
      <c r="P143" s="342"/>
    </row>
    <row r="144" spans="1:16" ht="16.5" customHeight="1" x14ac:dyDescent="0.25">
      <c r="A144" s="325">
        <v>37011</v>
      </c>
      <c r="B144" s="322">
        <v>7.4533207900000003</v>
      </c>
      <c r="C144" s="322">
        <v>0.48700498999999997</v>
      </c>
      <c r="D144" s="330">
        <v>7.9403257800000002</v>
      </c>
      <c r="E144" s="323"/>
      <c r="F144" s="324">
        <v>5.9161145799999995</v>
      </c>
      <c r="G144" s="324">
        <v>0.83609056000000004</v>
      </c>
      <c r="H144" s="324">
        <v>0.68165819999999999</v>
      </c>
      <c r="I144" s="324">
        <v>0.50646244000000085</v>
      </c>
      <c r="J144" s="324"/>
      <c r="K144" s="324">
        <v>7.9403257800000002</v>
      </c>
      <c r="L144" s="324">
        <v>0</v>
      </c>
      <c r="N144" s="341"/>
      <c r="O144" s="342"/>
      <c r="P144" s="342"/>
    </row>
    <row r="145" spans="1:16" ht="16.5" customHeight="1" x14ac:dyDescent="0.25">
      <c r="A145" s="325">
        <v>37042</v>
      </c>
      <c r="B145" s="322">
        <v>9.8739478699999967</v>
      </c>
      <c r="C145" s="322">
        <v>1.2512706099999999</v>
      </c>
      <c r="D145" s="330">
        <v>11.125218479999997</v>
      </c>
      <c r="E145" s="323"/>
      <c r="F145" s="324">
        <v>8.3524223200000005</v>
      </c>
      <c r="G145" s="324">
        <v>1.1431715600000001</v>
      </c>
      <c r="H145" s="324">
        <v>0.90056540000000007</v>
      </c>
      <c r="I145" s="324">
        <v>0.72905919999999647</v>
      </c>
      <c r="J145" s="324"/>
      <c r="K145" s="324">
        <v>11.125218479999997</v>
      </c>
      <c r="L145" s="324">
        <v>0</v>
      </c>
      <c r="N145" s="341"/>
      <c r="O145" s="342"/>
      <c r="P145" s="342"/>
    </row>
    <row r="146" spans="1:16" ht="16.5" customHeight="1" x14ac:dyDescent="0.25">
      <c r="A146" s="325">
        <v>37072</v>
      </c>
      <c r="B146" s="322">
        <v>9.0885095600000021</v>
      </c>
      <c r="C146" s="322">
        <v>1.1803521400000001</v>
      </c>
      <c r="D146" s="330">
        <v>10.2688617</v>
      </c>
      <c r="E146" s="323"/>
      <c r="F146" s="324">
        <v>6.8042651700000008</v>
      </c>
      <c r="G146" s="324">
        <v>1.7046322899999999</v>
      </c>
      <c r="H146" s="324">
        <v>0.92424116999999995</v>
      </c>
      <c r="I146" s="324">
        <v>0.83572307000000023</v>
      </c>
      <c r="J146" s="324"/>
      <c r="K146" s="324">
        <v>10.268861700000002</v>
      </c>
      <c r="L146" s="324">
        <v>0</v>
      </c>
      <c r="N146" s="341"/>
      <c r="O146" s="342"/>
      <c r="P146" s="342"/>
    </row>
    <row r="147" spans="1:16" ht="16.5" customHeight="1" x14ac:dyDescent="0.25">
      <c r="A147" s="325">
        <v>37103</v>
      </c>
      <c r="B147" s="322">
        <v>9.2125031199999992</v>
      </c>
      <c r="C147" s="322">
        <v>1.8632051300000001</v>
      </c>
      <c r="D147" s="330">
        <v>11.07570825</v>
      </c>
      <c r="E147" s="323"/>
      <c r="F147" s="324">
        <v>7.7214727600000002</v>
      </c>
      <c r="G147" s="324">
        <v>1.2982386699999999</v>
      </c>
      <c r="H147" s="324">
        <v>0.95523179000000003</v>
      </c>
      <c r="I147" s="324">
        <v>1.1007650299999998</v>
      </c>
      <c r="J147" s="324"/>
      <c r="K147" s="324">
        <v>11.07570825</v>
      </c>
      <c r="L147" s="324">
        <v>0</v>
      </c>
      <c r="N147" s="341"/>
      <c r="O147" s="342"/>
      <c r="P147" s="342"/>
    </row>
    <row r="148" spans="1:16" ht="16.5" customHeight="1" x14ac:dyDescent="0.25">
      <c r="A148" s="325">
        <v>37134</v>
      </c>
      <c r="B148" s="322">
        <v>9.5990763900000005</v>
      </c>
      <c r="C148" s="322">
        <v>2.6179245499999997</v>
      </c>
      <c r="D148" s="330">
        <v>12.21700094</v>
      </c>
      <c r="E148" s="323"/>
      <c r="F148" s="324">
        <v>9.1452711000000004</v>
      </c>
      <c r="G148" s="324">
        <v>1.336498</v>
      </c>
      <c r="H148" s="324">
        <v>0.86991348999999996</v>
      </c>
      <c r="I148" s="324">
        <v>0.86531834999999901</v>
      </c>
      <c r="J148" s="324"/>
      <c r="K148" s="324">
        <v>12.21700094</v>
      </c>
      <c r="L148" s="324">
        <v>0</v>
      </c>
      <c r="N148" s="341"/>
      <c r="O148" s="342"/>
      <c r="P148" s="342"/>
    </row>
    <row r="149" spans="1:16" ht="16.5" customHeight="1" x14ac:dyDescent="0.25">
      <c r="A149" s="325">
        <v>37164</v>
      </c>
      <c r="B149" s="322">
        <v>10.831084329999998</v>
      </c>
      <c r="C149" s="322">
        <v>2.20215761</v>
      </c>
      <c r="D149" s="330">
        <v>13.033241939999998</v>
      </c>
      <c r="E149" s="323"/>
      <c r="F149" s="324">
        <v>9.4621309899999986</v>
      </c>
      <c r="G149" s="324">
        <v>0.97461136000000004</v>
      </c>
      <c r="H149" s="324">
        <v>1.0291639100000001</v>
      </c>
      <c r="I149" s="324">
        <v>1.5673356799999993</v>
      </c>
      <c r="J149" s="324"/>
      <c r="K149" s="324">
        <v>13.033241939999998</v>
      </c>
      <c r="L149" s="324">
        <v>0</v>
      </c>
      <c r="N149" s="341"/>
      <c r="O149" s="342"/>
      <c r="P149" s="342"/>
    </row>
    <row r="150" spans="1:16" ht="16.5" customHeight="1" x14ac:dyDescent="0.25">
      <c r="A150" s="325">
        <v>37195</v>
      </c>
      <c r="B150" s="322">
        <v>11.074783479999999</v>
      </c>
      <c r="C150" s="322">
        <v>0.43791775999999993</v>
      </c>
      <c r="D150" s="330">
        <v>11.512701239999998</v>
      </c>
      <c r="E150" s="323"/>
      <c r="F150" s="324">
        <v>8.4483548900000009</v>
      </c>
      <c r="G150" s="324">
        <v>1.1615756399999999</v>
      </c>
      <c r="H150" s="324">
        <v>0.80634048000000003</v>
      </c>
      <c r="I150" s="324">
        <v>1.0964302299999975</v>
      </c>
      <c r="J150" s="324"/>
      <c r="K150" s="324">
        <v>11.512701239999998</v>
      </c>
      <c r="L150" s="324">
        <v>0</v>
      </c>
      <c r="N150" s="341"/>
      <c r="O150" s="342"/>
      <c r="P150" s="342"/>
    </row>
    <row r="151" spans="1:16" ht="16.5" customHeight="1" x14ac:dyDescent="0.25">
      <c r="A151" s="325">
        <v>37225</v>
      </c>
      <c r="B151" s="322">
        <v>9.8399026299999974</v>
      </c>
      <c r="C151" s="322">
        <v>1.71761287</v>
      </c>
      <c r="D151" s="330">
        <v>11.557515499999997</v>
      </c>
      <c r="E151" s="323"/>
      <c r="F151" s="324">
        <v>8.1049821900000012</v>
      </c>
      <c r="G151" s="324">
        <v>1.5075615799999997</v>
      </c>
      <c r="H151" s="324">
        <v>0.93660111999999995</v>
      </c>
      <c r="I151" s="324">
        <v>1.0083706099999965</v>
      </c>
      <c r="J151" s="324"/>
      <c r="K151" s="324">
        <v>11.557515499999997</v>
      </c>
      <c r="L151" s="324">
        <v>0</v>
      </c>
      <c r="N151" s="341"/>
      <c r="O151" s="342"/>
      <c r="P151" s="342"/>
    </row>
    <row r="152" spans="1:16" ht="16.5" customHeight="1" x14ac:dyDescent="0.25">
      <c r="A152" s="325">
        <v>37256</v>
      </c>
      <c r="B152" s="322">
        <v>11.038846510000001</v>
      </c>
      <c r="C152" s="322">
        <v>1.7620610700000001</v>
      </c>
      <c r="D152" s="330">
        <v>12.800907580000001</v>
      </c>
      <c r="E152" s="323"/>
      <c r="F152" s="324">
        <v>9.0217031999999993</v>
      </c>
      <c r="G152" s="324">
        <v>1.6879471199999998</v>
      </c>
      <c r="H152" s="324">
        <v>1.0826696500000001</v>
      </c>
      <c r="I152" s="324">
        <v>1.0085876100000011</v>
      </c>
      <c r="J152" s="324"/>
      <c r="K152" s="324">
        <v>12.800907580000001</v>
      </c>
      <c r="L152" s="324">
        <v>0</v>
      </c>
      <c r="N152" s="341"/>
      <c r="O152" s="342"/>
      <c r="P152" s="342"/>
    </row>
    <row r="153" spans="1:16" ht="16.2" customHeight="1" x14ac:dyDescent="0.25">
      <c r="A153" s="19"/>
      <c r="B153" s="314"/>
      <c r="C153" s="314"/>
      <c r="D153" s="313"/>
      <c r="E153" s="323"/>
      <c r="F153" s="319"/>
      <c r="G153" s="319"/>
      <c r="H153" s="319"/>
      <c r="I153" s="319"/>
      <c r="J153" s="324"/>
      <c r="K153" s="319"/>
      <c r="L153" s="319"/>
      <c r="N153" s="341"/>
      <c r="O153" s="342"/>
      <c r="P153" s="342"/>
    </row>
    <row r="154" spans="1:16" ht="16.5" customHeight="1" x14ac:dyDescent="0.25">
      <c r="A154" s="321">
        <v>2002</v>
      </c>
      <c r="B154" s="322"/>
      <c r="C154" s="322"/>
      <c r="D154" s="330"/>
      <c r="E154" s="323"/>
      <c r="F154" s="324"/>
      <c r="G154" s="324"/>
      <c r="H154" s="324"/>
      <c r="I154" s="324"/>
      <c r="J154" s="324"/>
      <c r="K154" s="324"/>
      <c r="L154" s="324"/>
      <c r="N154" s="341"/>
      <c r="O154" s="342"/>
      <c r="P154" s="342"/>
    </row>
    <row r="155" spans="1:16" ht="16.5" customHeight="1" x14ac:dyDescent="0.25">
      <c r="A155" s="325">
        <v>37287</v>
      </c>
      <c r="B155" s="322">
        <v>8.6840650399999983</v>
      </c>
      <c r="C155" s="322">
        <v>0.85830074000000001</v>
      </c>
      <c r="D155" s="330">
        <v>9.542365779999999</v>
      </c>
      <c r="E155" s="323"/>
      <c r="F155" s="324">
        <v>5.192385380000001</v>
      </c>
      <c r="G155" s="324">
        <v>0.95302232000000009</v>
      </c>
      <c r="H155" s="324">
        <v>0.45147674999999998</v>
      </c>
      <c r="I155" s="324">
        <v>2.9454813299999971</v>
      </c>
      <c r="J155" s="324"/>
      <c r="K155" s="324">
        <v>9.542365779999999</v>
      </c>
      <c r="L155" s="324">
        <v>0</v>
      </c>
      <c r="N155" s="341"/>
      <c r="O155" s="342"/>
      <c r="P155" s="342"/>
    </row>
    <row r="156" spans="1:16" ht="16.5" customHeight="1" x14ac:dyDescent="0.25">
      <c r="A156" s="325">
        <v>37315</v>
      </c>
      <c r="B156" s="322">
        <v>8.9994321000000017</v>
      </c>
      <c r="C156" s="322">
        <v>0.37807357000000003</v>
      </c>
      <c r="D156" s="330">
        <v>9.3775056700000015</v>
      </c>
      <c r="E156" s="323"/>
      <c r="F156" s="324">
        <v>5.8757780000000004</v>
      </c>
      <c r="G156" s="324">
        <v>1.6764536299999999</v>
      </c>
      <c r="H156" s="324">
        <v>1.0943866799999999</v>
      </c>
      <c r="I156" s="324">
        <v>0.73088736000000054</v>
      </c>
      <c r="J156" s="324"/>
      <c r="K156" s="324">
        <v>9.3775056700000015</v>
      </c>
      <c r="L156" s="324">
        <v>0</v>
      </c>
      <c r="N156" s="341"/>
      <c r="O156" s="342"/>
      <c r="P156" s="342"/>
    </row>
    <row r="157" spans="1:16" ht="16.5" customHeight="1" x14ac:dyDescent="0.25">
      <c r="A157" s="325">
        <v>37346</v>
      </c>
      <c r="B157" s="322">
        <v>9.8479074099999995</v>
      </c>
      <c r="C157" s="322">
        <v>1.5337796100000003</v>
      </c>
      <c r="D157" s="330">
        <v>11.381687019999999</v>
      </c>
      <c r="E157" s="323"/>
      <c r="F157" s="324">
        <v>8.2485001000000011</v>
      </c>
      <c r="G157" s="324">
        <v>1.3402001699999999</v>
      </c>
      <c r="H157" s="324">
        <v>1.06614323</v>
      </c>
      <c r="I157" s="324">
        <v>0.72684351999999919</v>
      </c>
      <c r="J157" s="324"/>
      <c r="K157" s="324">
        <v>11.381687019999999</v>
      </c>
      <c r="L157" s="324">
        <v>0</v>
      </c>
      <c r="N157" s="341"/>
      <c r="O157" s="342"/>
      <c r="P157" s="342"/>
    </row>
    <row r="158" spans="1:16" ht="16.5" customHeight="1" x14ac:dyDescent="0.25">
      <c r="A158" s="325">
        <v>37376</v>
      </c>
      <c r="B158" s="322">
        <v>11.184118969999998</v>
      </c>
      <c r="C158" s="322">
        <v>1.9458959599999999</v>
      </c>
      <c r="D158" s="330">
        <v>13.130014929999998</v>
      </c>
      <c r="E158" s="323"/>
      <c r="F158" s="324">
        <v>9.1867583099999983</v>
      </c>
      <c r="G158" s="324">
        <v>1.7074709699999999</v>
      </c>
      <c r="H158" s="324">
        <v>1.0208650800000001</v>
      </c>
      <c r="I158" s="324">
        <v>1.2149205700000003</v>
      </c>
      <c r="J158" s="324"/>
      <c r="K158" s="324">
        <v>13.130014929999998</v>
      </c>
      <c r="L158" s="324">
        <v>0</v>
      </c>
      <c r="N158" s="341"/>
      <c r="O158" s="342"/>
      <c r="P158" s="342"/>
    </row>
    <row r="159" spans="1:16" ht="16.5" customHeight="1" x14ac:dyDescent="0.25">
      <c r="A159" s="325">
        <v>37407</v>
      </c>
      <c r="B159" s="322">
        <v>13.560561180000001</v>
      </c>
      <c r="C159" s="322">
        <v>0.73909087999999989</v>
      </c>
      <c r="D159" s="330">
        <v>14.29965206</v>
      </c>
      <c r="E159" s="323"/>
      <c r="F159" s="324">
        <v>9.8424448000000009</v>
      </c>
      <c r="G159" s="324">
        <v>1.8214831499999999</v>
      </c>
      <c r="H159" s="324">
        <v>1.4841788300000001</v>
      </c>
      <c r="I159" s="324">
        <v>1.1515452799999988</v>
      </c>
      <c r="J159" s="324"/>
      <c r="K159" s="324">
        <v>14.29965206</v>
      </c>
      <c r="L159" s="324">
        <v>0</v>
      </c>
      <c r="N159" s="341"/>
      <c r="O159" s="342"/>
      <c r="P159" s="342"/>
    </row>
    <row r="160" spans="1:16" ht="16.5" customHeight="1" x14ac:dyDescent="0.25">
      <c r="A160" s="325">
        <v>37437</v>
      </c>
      <c r="B160" s="322">
        <v>11.37361986</v>
      </c>
      <c r="C160" s="322">
        <v>0.82221589000000006</v>
      </c>
      <c r="D160" s="330">
        <v>12.195835750000001</v>
      </c>
      <c r="E160" s="323"/>
      <c r="F160" s="324">
        <v>7.7517659100000005</v>
      </c>
      <c r="G160" s="324">
        <v>2.03417402</v>
      </c>
      <c r="H160" s="324">
        <v>1.262092</v>
      </c>
      <c r="I160" s="324">
        <v>1.14780382</v>
      </c>
      <c r="J160" s="324"/>
      <c r="K160" s="324">
        <v>12.195835750000001</v>
      </c>
      <c r="L160" s="324">
        <v>0</v>
      </c>
      <c r="N160" s="341"/>
      <c r="O160" s="342"/>
      <c r="P160" s="342"/>
    </row>
    <row r="161" spans="1:16" ht="16.5" customHeight="1" x14ac:dyDescent="0.25">
      <c r="A161" s="325">
        <v>37468</v>
      </c>
      <c r="B161" s="322">
        <v>9.3292117399999981</v>
      </c>
      <c r="C161" s="322">
        <v>2.0613026500000005</v>
      </c>
      <c r="D161" s="330">
        <v>11.390514389999998</v>
      </c>
      <c r="E161" s="323"/>
      <c r="F161" s="324">
        <v>7.3821000400000001</v>
      </c>
      <c r="G161" s="324">
        <v>1.57778474</v>
      </c>
      <c r="H161" s="324">
        <v>1.13429976</v>
      </c>
      <c r="I161" s="324">
        <v>1.2963298499999993</v>
      </c>
      <c r="J161" s="324"/>
      <c r="K161" s="324">
        <v>11.390514389999998</v>
      </c>
      <c r="L161" s="324">
        <v>0</v>
      </c>
      <c r="N161" s="341"/>
      <c r="O161" s="342"/>
      <c r="P161" s="342"/>
    </row>
    <row r="162" spans="1:16" ht="16.5" customHeight="1" x14ac:dyDescent="0.25">
      <c r="A162" s="325">
        <v>37499</v>
      </c>
      <c r="B162" s="322">
        <v>8.08448542</v>
      </c>
      <c r="C162" s="322">
        <v>0.53589220999999998</v>
      </c>
      <c r="D162" s="330">
        <v>8.6203776300000001</v>
      </c>
      <c r="E162" s="323"/>
      <c r="F162" s="324">
        <v>5.7586806000000008</v>
      </c>
      <c r="G162" s="324">
        <v>1.4171150499999998</v>
      </c>
      <c r="H162" s="324">
        <v>0.70510687999999999</v>
      </c>
      <c r="I162" s="324">
        <v>0.73947509999999994</v>
      </c>
      <c r="J162" s="324"/>
      <c r="K162" s="324">
        <v>8.6203776300000001</v>
      </c>
      <c r="L162" s="324">
        <v>0</v>
      </c>
      <c r="N162" s="341"/>
      <c r="O162" s="342"/>
      <c r="P162" s="342"/>
    </row>
    <row r="163" spans="1:16" ht="16.5" customHeight="1" x14ac:dyDescent="0.25">
      <c r="A163" s="325">
        <v>37529</v>
      </c>
      <c r="B163" s="322">
        <v>8.5733264500000033</v>
      </c>
      <c r="C163" s="322">
        <v>2.2777506700000005</v>
      </c>
      <c r="D163" s="330">
        <v>10.851077120000003</v>
      </c>
      <c r="E163" s="323"/>
      <c r="F163" s="324">
        <v>7.3907580399999988</v>
      </c>
      <c r="G163" s="324">
        <v>1.5500765000000001</v>
      </c>
      <c r="H163" s="324">
        <v>1.1588709600000002</v>
      </c>
      <c r="I163" s="324">
        <v>0.75137162000000401</v>
      </c>
      <c r="J163" s="324"/>
      <c r="K163" s="324">
        <v>10.851077120000003</v>
      </c>
      <c r="L163" s="324">
        <v>0</v>
      </c>
      <c r="N163" s="341"/>
      <c r="O163" s="342"/>
      <c r="P163" s="342"/>
    </row>
    <row r="164" spans="1:16" ht="16.5" customHeight="1" x14ac:dyDescent="0.25">
      <c r="A164" s="325">
        <v>37560</v>
      </c>
      <c r="B164" s="322">
        <v>7.6452094099999997</v>
      </c>
      <c r="C164" s="322">
        <v>3.3974943300000007</v>
      </c>
      <c r="D164" s="330">
        <v>11.04270374</v>
      </c>
      <c r="E164" s="323"/>
      <c r="F164" s="324">
        <v>8.9096218599999997</v>
      </c>
      <c r="G164" s="324">
        <v>1.15134245</v>
      </c>
      <c r="H164" s="324">
        <v>0.41703820000000003</v>
      </c>
      <c r="I164" s="324">
        <v>0.56470123000000072</v>
      </c>
      <c r="J164" s="324"/>
      <c r="K164" s="324">
        <v>11.04270374</v>
      </c>
      <c r="L164" s="324">
        <v>0</v>
      </c>
      <c r="N164" s="341"/>
      <c r="O164" s="342"/>
      <c r="P164" s="342"/>
    </row>
    <row r="165" spans="1:16" ht="16.5" customHeight="1" x14ac:dyDescent="0.25">
      <c r="A165" s="325">
        <v>37590</v>
      </c>
      <c r="B165" s="322">
        <v>14.952206309999998</v>
      </c>
      <c r="C165" s="322">
        <v>3.9958888899999994</v>
      </c>
      <c r="D165" s="330">
        <v>18.948095199999997</v>
      </c>
      <c r="E165" s="323"/>
      <c r="F165" s="324">
        <v>13.84883924</v>
      </c>
      <c r="G165" s="324">
        <v>2.2083969799999998</v>
      </c>
      <c r="H165" s="324">
        <v>1.55266115</v>
      </c>
      <c r="I165" s="324">
        <v>1.3381978299999986</v>
      </c>
      <c r="J165" s="324"/>
      <c r="K165" s="324">
        <v>18.948095199999997</v>
      </c>
      <c r="L165" s="324">
        <v>0</v>
      </c>
      <c r="N165" s="341"/>
      <c r="O165" s="342"/>
      <c r="P165" s="342"/>
    </row>
    <row r="166" spans="1:16" ht="16.5" customHeight="1" x14ac:dyDescent="0.25">
      <c r="A166" s="325">
        <v>37621</v>
      </c>
      <c r="B166" s="322">
        <v>15.275536750000004</v>
      </c>
      <c r="C166" s="322">
        <v>2.8752154499999998</v>
      </c>
      <c r="D166" s="330">
        <v>18.150752200000003</v>
      </c>
      <c r="E166" s="323"/>
      <c r="F166" s="324">
        <v>13.065441199999999</v>
      </c>
      <c r="G166" s="324">
        <v>1.89337588</v>
      </c>
      <c r="H166" s="324">
        <v>1.54074774</v>
      </c>
      <c r="I166" s="324">
        <v>1.6511873800000032</v>
      </c>
      <c r="J166" s="324"/>
      <c r="K166" s="324">
        <v>18.150752200000003</v>
      </c>
      <c r="L166" s="324">
        <v>0</v>
      </c>
      <c r="N166" s="341"/>
      <c r="O166" s="342"/>
      <c r="P166" s="342"/>
    </row>
    <row r="167" spans="1:16" ht="16.2" customHeight="1" x14ac:dyDescent="0.25">
      <c r="A167" s="19"/>
      <c r="B167" s="314"/>
      <c r="C167" s="314"/>
      <c r="D167" s="313"/>
      <c r="E167" s="323"/>
      <c r="F167" s="319"/>
      <c r="G167" s="319"/>
      <c r="H167" s="319"/>
      <c r="I167" s="319"/>
      <c r="J167" s="324"/>
      <c r="K167" s="319"/>
      <c r="L167" s="319"/>
      <c r="N167" s="341"/>
      <c r="O167" s="342"/>
      <c r="P167" s="342"/>
    </row>
    <row r="168" spans="1:16" ht="16.5" customHeight="1" x14ac:dyDescent="0.25">
      <c r="A168" s="321">
        <v>2003</v>
      </c>
      <c r="B168" s="322"/>
      <c r="C168" s="322"/>
      <c r="D168" s="330"/>
      <c r="E168" s="323"/>
      <c r="F168" s="324"/>
      <c r="G168" s="324"/>
      <c r="H168" s="324"/>
      <c r="I168" s="324"/>
      <c r="J168" s="324"/>
      <c r="K168" s="324"/>
      <c r="L168" s="324"/>
      <c r="N168" s="341"/>
      <c r="O168" s="342"/>
      <c r="P168" s="342"/>
    </row>
    <row r="169" spans="1:16" ht="16.5" customHeight="1" x14ac:dyDescent="0.25">
      <c r="A169" s="325">
        <v>37652</v>
      </c>
      <c r="B169" s="322">
        <v>8.6097472600000025</v>
      </c>
      <c r="C169" s="322">
        <v>0.87327879000000008</v>
      </c>
      <c r="D169" s="330">
        <v>9.483026050000003</v>
      </c>
      <c r="E169" s="323"/>
      <c r="F169" s="324">
        <v>6.2105038900000009</v>
      </c>
      <c r="G169" s="324">
        <v>1.3922127500000001</v>
      </c>
      <c r="H169" s="324">
        <v>1.1890582599999999</v>
      </c>
      <c r="I169" s="324">
        <v>0.69125115000000292</v>
      </c>
      <c r="J169" s="324"/>
      <c r="K169" s="324">
        <v>9.483026050000003</v>
      </c>
      <c r="L169" s="324">
        <v>0</v>
      </c>
      <c r="N169" s="341"/>
      <c r="O169" s="342"/>
      <c r="P169" s="342"/>
    </row>
    <row r="170" spans="1:16" ht="16.5" customHeight="1" x14ac:dyDescent="0.25">
      <c r="A170" s="325">
        <v>37680</v>
      </c>
      <c r="B170" s="322">
        <v>8.7775415700000003</v>
      </c>
      <c r="C170" s="322">
        <v>2.8089013800000009</v>
      </c>
      <c r="D170" s="330">
        <v>11.586442950000002</v>
      </c>
      <c r="E170" s="323"/>
      <c r="F170" s="324">
        <v>6.8532771400000003</v>
      </c>
      <c r="G170" s="324">
        <v>1.58854764</v>
      </c>
      <c r="H170" s="324">
        <v>1.8324984000000002</v>
      </c>
      <c r="I170" s="324">
        <v>1.3121197700000007</v>
      </c>
      <c r="J170" s="324"/>
      <c r="K170" s="324">
        <v>11.586442950000002</v>
      </c>
      <c r="L170" s="324">
        <v>0</v>
      </c>
      <c r="N170" s="341"/>
      <c r="O170" s="342"/>
      <c r="P170" s="342"/>
    </row>
    <row r="171" spans="1:16" ht="16.5" customHeight="1" x14ac:dyDescent="0.25">
      <c r="A171" s="325">
        <v>37711</v>
      </c>
      <c r="B171" s="322">
        <v>8.1041492900000005</v>
      </c>
      <c r="C171" s="322">
        <v>1.9474149500000002</v>
      </c>
      <c r="D171" s="330">
        <v>10.051564240000001</v>
      </c>
      <c r="E171" s="323"/>
      <c r="F171" s="324">
        <v>6.9036370400000013</v>
      </c>
      <c r="G171" s="324">
        <v>1.4508265499999999</v>
      </c>
      <c r="H171" s="324">
        <v>0.95263675999999997</v>
      </c>
      <c r="I171" s="324">
        <v>0.74446388999999868</v>
      </c>
      <c r="J171" s="324"/>
      <c r="K171" s="324">
        <v>10.051564240000001</v>
      </c>
      <c r="L171" s="324">
        <v>0</v>
      </c>
      <c r="N171" s="341"/>
      <c r="O171" s="342"/>
      <c r="P171" s="342"/>
    </row>
    <row r="172" spans="1:16" ht="16.5" customHeight="1" x14ac:dyDescent="0.25">
      <c r="A172" s="325">
        <v>37741</v>
      </c>
      <c r="B172" s="322">
        <v>9.6259014999999994</v>
      </c>
      <c r="C172" s="322">
        <v>3.2071204999999994</v>
      </c>
      <c r="D172" s="330">
        <v>12.833022</v>
      </c>
      <c r="E172" s="323"/>
      <c r="F172" s="324">
        <v>8.5602687900000003</v>
      </c>
      <c r="G172" s="324">
        <v>1.8334319800000001</v>
      </c>
      <c r="H172" s="324">
        <v>1.2424290600000001</v>
      </c>
      <c r="I172" s="324">
        <v>1.1968921699999981</v>
      </c>
      <c r="J172" s="324"/>
      <c r="K172" s="324">
        <v>12.833022</v>
      </c>
      <c r="L172" s="324">
        <v>0</v>
      </c>
      <c r="N172" s="341"/>
      <c r="O172" s="342"/>
      <c r="P172" s="342"/>
    </row>
    <row r="173" spans="1:16" ht="16.5" customHeight="1" x14ac:dyDescent="0.25">
      <c r="A173" s="325">
        <v>37772</v>
      </c>
      <c r="B173" s="322">
        <v>11.39545816</v>
      </c>
      <c r="C173" s="322">
        <v>2.9757162899999994</v>
      </c>
      <c r="D173" s="330">
        <v>14.37117445</v>
      </c>
      <c r="E173" s="323"/>
      <c r="F173" s="324">
        <v>8.9620987100000011</v>
      </c>
      <c r="G173" s="324">
        <v>1.73151648</v>
      </c>
      <c r="H173" s="324">
        <v>1.45665041</v>
      </c>
      <c r="I173" s="324">
        <v>2.2209088499999989</v>
      </c>
      <c r="J173" s="324"/>
      <c r="K173" s="324">
        <v>14.37117445</v>
      </c>
      <c r="L173" s="324">
        <v>0</v>
      </c>
      <c r="N173" s="341"/>
      <c r="O173" s="342"/>
      <c r="P173" s="342"/>
    </row>
    <row r="174" spans="1:16" ht="16.5" customHeight="1" x14ac:dyDescent="0.25">
      <c r="A174" s="325">
        <v>37802</v>
      </c>
      <c r="B174" s="322">
        <v>10.93646111</v>
      </c>
      <c r="C174" s="322">
        <v>1.35360262</v>
      </c>
      <c r="D174" s="330">
        <v>12.29006373</v>
      </c>
      <c r="E174" s="323"/>
      <c r="F174" s="324">
        <v>7.7563994900000006</v>
      </c>
      <c r="G174" s="324">
        <v>1.4056097299999999</v>
      </c>
      <c r="H174" s="324">
        <v>1.2585893600000002</v>
      </c>
      <c r="I174" s="324">
        <v>1.8694651499999999</v>
      </c>
      <c r="J174" s="324"/>
      <c r="K174" s="324">
        <v>12.29006373</v>
      </c>
      <c r="L174" s="324">
        <v>0</v>
      </c>
      <c r="N174" s="341"/>
      <c r="O174" s="342"/>
      <c r="P174" s="342"/>
    </row>
    <row r="175" spans="1:16" ht="16.5" customHeight="1" x14ac:dyDescent="0.25">
      <c r="A175" s="325">
        <v>37833</v>
      </c>
      <c r="B175" s="322">
        <v>13.625227480000001</v>
      </c>
      <c r="C175" s="322">
        <v>3.3129446600000003</v>
      </c>
      <c r="D175" s="330">
        <v>16.938172140000002</v>
      </c>
      <c r="E175" s="323"/>
      <c r="F175" s="324">
        <v>12.198621499999998</v>
      </c>
      <c r="G175" s="324">
        <v>1.5839851899999999</v>
      </c>
      <c r="H175" s="324">
        <v>1.8278090599999999</v>
      </c>
      <c r="I175" s="324">
        <v>1.3277563900000047</v>
      </c>
      <c r="J175" s="324"/>
      <c r="K175" s="324">
        <v>16.938172140000002</v>
      </c>
      <c r="L175" s="324">
        <v>0</v>
      </c>
      <c r="N175" s="341"/>
      <c r="O175" s="342"/>
      <c r="P175" s="342"/>
    </row>
    <row r="176" spans="1:16" ht="16.5" customHeight="1" x14ac:dyDescent="0.25">
      <c r="A176" s="325">
        <v>37864</v>
      </c>
      <c r="B176" s="322">
        <v>11.33461936</v>
      </c>
      <c r="C176" s="322">
        <v>1.89214437</v>
      </c>
      <c r="D176" s="330">
        <v>13.22676373</v>
      </c>
      <c r="E176" s="323"/>
      <c r="F176" s="324">
        <v>9.4219743200000003</v>
      </c>
      <c r="G176" s="324">
        <v>1.63041766</v>
      </c>
      <c r="H176" s="324">
        <v>1.26384751</v>
      </c>
      <c r="I176" s="324">
        <v>0.91052424000000087</v>
      </c>
      <c r="J176" s="324"/>
      <c r="K176" s="324">
        <v>13.22676373</v>
      </c>
      <c r="L176" s="324">
        <v>0</v>
      </c>
      <c r="N176" s="341"/>
      <c r="O176" s="342"/>
      <c r="P176" s="342"/>
    </row>
    <row r="177" spans="1:16" ht="16.5" customHeight="1" x14ac:dyDescent="0.25">
      <c r="A177" s="325">
        <v>37894</v>
      </c>
      <c r="B177" s="322">
        <v>12.283478330000001</v>
      </c>
      <c r="C177" s="322">
        <v>3.9293657200000003</v>
      </c>
      <c r="D177" s="330">
        <v>16.212844050000001</v>
      </c>
      <c r="E177" s="323"/>
      <c r="F177" s="324">
        <v>11.97449159</v>
      </c>
      <c r="G177" s="324">
        <v>1.85240005</v>
      </c>
      <c r="H177" s="324">
        <v>1.1767844000000001</v>
      </c>
      <c r="I177" s="324">
        <v>1.2091680100000008</v>
      </c>
      <c r="J177" s="324"/>
      <c r="K177" s="324">
        <v>16.212844050000001</v>
      </c>
      <c r="L177" s="324">
        <v>0</v>
      </c>
      <c r="N177" s="341"/>
      <c r="O177" s="342"/>
      <c r="P177" s="342"/>
    </row>
    <row r="178" spans="1:16" ht="16.5" customHeight="1" x14ac:dyDescent="0.25">
      <c r="A178" s="325">
        <v>37925</v>
      </c>
      <c r="B178" s="322">
        <v>14.056469659999996</v>
      </c>
      <c r="C178" s="322">
        <v>0.4891098599999999</v>
      </c>
      <c r="D178" s="330">
        <v>14.545579519999995</v>
      </c>
      <c r="E178" s="323"/>
      <c r="F178" s="324">
        <v>10.009985109999993</v>
      </c>
      <c r="G178" s="324">
        <v>1.6418898900000001</v>
      </c>
      <c r="H178" s="324">
        <v>1.4456066399999998</v>
      </c>
      <c r="I178" s="324">
        <v>1.4480978800000024</v>
      </c>
      <c r="J178" s="324"/>
      <c r="K178" s="324">
        <v>14.545579519999995</v>
      </c>
      <c r="L178" s="324">
        <v>0</v>
      </c>
      <c r="N178" s="341"/>
      <c r="O178" s="342"/>
      <c r="P178" s="342"/>
    </row>
    <row r="179" spans="1:16" ht="16.5" customHeight="1" x14ac:dyDescent="0.25">
      <c r="A179" s="325">
        <v>37955</v>
      </c>
      <c r="B179" s="322">
        <v>11.260936569999998</v>
      </c>
      <c r="C179" s="322">
        <v>3.1633958400000002</v>
      </c>
      <c r="D179" s="330">
        <v>14.424332409999998</v>
      </c>
      <c r="E179" s="323"/>
      <c r="F179" s="324">
        <v>10.211804089999999</v>
      </c>
      <c r="G179" s="324">
        <v>1.5372593499999998</v>
      </c>
      <c r="H179" s="324">
        <v>1.4352862399999999</v>
      </c>
      <c r="I179" s="324">
        <v>1.2399827299999995</v>
      </c>
      <c r="J179" s="324"/>
      <c r="K179" s="324">
        <v>14.424332409999998</v>
      </c>
      <c r="L179" s="324">
        <v>0</v>
      </c>
      <c r="N179" s="341"/>
      <c r="O179" s="342"/>
      <c r="P179" s="342"/>
    </row>
    <row r="180" spans="1:16" ht="16.5" customHeight="1" x14ac:dyDescent="0.25">
      <c r="A180" s="325">
        <v>37986</v>
      </c>
      <c r="B180" s="322">
        <v>16.189990680000001</v>
      </c>
      <c r="C180" s="322">
        <v>2.8423287599999996</v>
      </c>
      <c r="D180" s="330">
        <v>19.032319440000002</v>
      </c>
      <c r="E180" s="323"/>
      <c r="F180" s="324">
        <v>12.65209231</v>
      </c>
      <c r="G180" s="324">
        <v>2.7840959299999999</v>
      </c>
      <c r="H180" s="324">
        <v>2.3830858399999997</v>
      </c>
      <c r="I180" s="324">
        <v>1.2130453600000024</v>
      </c>
      <c r="J180" s="324"/>
      <c r="K180" s="324">
        <v>19.032319440000002</v>
      </c>
      <c r="L180" s="324">
        <v>0</v>
      </c>
      <c r="N180" s="341"/>
      <c r="O180" s="342"/>
      <c r="P180" s="342"/>
    </row>
    <row r="181" spans="1:16" s="305" customFormat="1" ht="16.5" customHeight="1" x14ac:dyDescent="0.25">
      <c r="A181" s="339"/>
      <c r="B181" s="322"/>
      <c r="C181" s="322"/>
      <c r="D181" s="330"/>
      <c r="E181" s="323"/>
      <c r="F181" s="324"/>
      <c r="G181" s="324"/>
      <c r="H181" s="324"/>
      <c r="I181" s="324"/>
      <c r="J181" s="324"/>
      <c r="K181" s="324"/>
      <c r="L181" s="324"/>
      <c r="N181" s="341"/>
      <c r="O181" s="342"/>
      <c r="P181" s="342"/>
    </row>
    <row r="182" spans="1:16" ht="16.5" customHeight="1" x14ac:dyDescent="0.25">
      <c r="A182" s="321">
        <v>2004</v>
      </c>
      <c r="B182" s="322"/>
      <c r="C182" s="322"/>
      <c r="D182" s="330"/>
      <c r="E182" s="323"/>
      <c r="F182" s="324"/>
      <c r="G182" s="324"/>
      <c r="H182" s="324"/>
      <c r="I182" s="324"/>
      <c r="J182" s="324"/>
      <c r="K182" s="324"/>
      <c r="L182" s="324"/>
      <c r="N182" s="341"/>
      <c r="O182" s="342"/>
      <c r="P182" s="342"/>
    </row>
    <row r="183" spans="1:16" ht="16.5" customHeight="1" x14ac:dyDescent="0.25">
      <c r="A183" s="325">
        <v>38017</v>
      </c>
      <c r="B183" s="322">
        <v>9.3380430099999998</v>
      </c>
      <c r="C183" s="322">
        <v>2.1419596100000002</v>
      </c>
      <c r="D183" s="330">
        <v>11.48000262</v>
      </c>
      <c r="E183" s="323"/>
      <c r="F183" s="324">
        <v>7.8507294999999999</v>
      </c>
      <c r="G183" s="324">
        <v>1.4420336300000001</v>
      </c>
      <c r="H183" s="324">
        <v>0.87851701000000004</v>
      </c>
      <c r="I183" s="324">
        <v>1.3087224800000001</v>
      </c>
      <c r="J183" s="324"/>
      <c r="K183" s="324">
        <v>11.48000262</v>
      </c>
      <c r="L183" s="324">
        <v>0</v>
      </c>
      <c r="N183" s="341"/>
      <c r="O183" s="342"/>
      <c r="P183" s="342"/>
    </row>
    <row r="184" spans="1:16" ht="16.5" customHeight="1" x14ac:dyDescent="0.25">
      <c r="A184" s="325">
        <v>38046</v>
      </c>
      <c r="B184" s="322">
        <v>9.3846230699999982</v>
      </c>
      <c r="C184" s="322">
        <v>1.5042877700000004</v>
      </c>
      <c r="D184" s="330">
        <v>10.888910839999998</v>
      </c>
      <c r="E184" s="323"/>
      <c r="F184" s="324">
        <v>7.5320956899999993</v>
      </c>
      <c r="G184" s="324">
        <v>1.36849822</v>
      </c>
      <c r="H184" s="324">
        <v>0.57436162999999996</v>
      </c>
      <c r="I184" s="324">
        <v>1.4139552999999978</v>
      </c>
      <c r="J184" s="324"/>
      <c r="K184" s="324">
        <v>10.888910839999998</v>
      </c>
      <c r="L184" s="324">
        <v>0</v>
      </c>
      <c r="N184" s="341"/>
      <c r="O184" s="342"/>
      <c r="P184" s="342"/>
    </row>
    <row r="185" spans="1:16" ht="16.5" customHeight="1" x14ac:dyDescent="0.25">
      <c r="A185" s="325">
        <v>38077</v>
      </c>
      <c r="B185" s="322">
        <v>11.985038640000003</v>
      </c>
      <c r="C185" s="322">
        <v>2.4668415399999999</v>
      </c>
      <c r="D185" s="330">
        <v>14.451880180000003</v>
      </c>
      <c r="E185" s="323"/>
      <c r="F185" s="324">
        <v>11.100969670000001</v>
      </c>
      <c r="G185" s="324">
        <v>1.5847281000000002</v>
      </c>
      <c r="H185" s="324">
        <v>0.51733926999999991</v>
      </c>
      <c r="I185" s="324">
        <v>1.2488431400000017</v>
      </c>
      <c r="J185" s="324"/>
      <c r="K185" s="324">
        <v>14.451880180000003</v>
      </c>
      <c r="L185" s="324">
        <v>0</v>
      </c>
      <c r="N185" s="341"/>
      <c r="O185" s="342"/>
      <c r="P185" s="342"/>
    </row>
    <row r="186" spans="1:16" ht="16.5" customHeight="1" x14ac:dyDescent="0.25">
      <c r="A186" s="325">
        <v>38107</v>
      </c>
      <c r="B186" s="322">
        <v>11.885294280000004</v>
      </c>
      <c r="C186" s="322">
        <v>3.8674492800000002</v>
      </c>
      <c r="D186" s="330">
        <v>15.752743560000004</v>
      </c>
      <c r="E186" s="323"/>
      <c r="F186" s="324">
        <v>11.48363157</v>
      </c>
      <c r="G186" s="324">
        <v>1.8334373500000001</v>
      </c>
      <c r="H186" s="324">
        <v>0.56064594999999995</v>
      </c>
      <c r="I186" s="324">
        <v>1.8750286900000042</v>
      </c>
      <c r="J186" s="324"/>
      <c r="K186" s="324">
        <v>15.752743560000004</v>
      </c>
      <c r="L186" s="324">
        <v>0</v>
      </c>
      <c r="N186" s="341"/>
      <c r="O186" s="342"/>
      <c r="P186" s="342"/>
    </row>
    <row r="187" spans="1:16" ht="16.5" customHeight="1" x14ac:dyDescent="0.25">
      <c r="A187" s="325">
        <v>38138</v>
      </c>
      <c r="B187" s="322">
        <v>13.380185729999999</v>
      </c>
      <c r="C187" s="322">
        <v>2.6309959499999995</v>
      </c>
      <c r="D187" s="330">
        <v>16.01118168</v>
      </c>
      <c r="E187" s="323"/>
      <c r="F187" s="324">
        <v>12.243824779999999</v>
      </c>
      <c r="G187" s="324">
        <v>1.4197083300000002</v>
      </c>
      <c r="H187" s="324">
        <v>0.83307813999999991</v>
      </c>
      <c r="I187" s="324">
        <v>1.5145704300000009</v>
      </c>
      <c r="J187" s="324"/>
      <c r="K187" s="324">
        <v>16.01118168</v>
      </c>
      <c r="L187" s="324">
        <v>0</v>
      </c>
      <c r="N187" s="341"/>
      <c r="O187" s="342"/>
      <c r="P187" s="342"/>
    </row>
    <row r="188" spans="1:16" ht="16.5" customHeight="1" x14ac:dyDescent="0.25">
      <c r="A188" s="325">
        <v>38168</v>
      </c>
      <c r="B188" s="322">
        <v>18.066351909999991</v>
      </c>
      <c r="C188" s="322">
        <v>3.3603434500000002</v>
      </c>
      <c r="D188" s="330">
        <v>21.426695359999989</v>
      </c>
      <c r="E188" s="323"/>
      <c r="F188" s="324">
        <v>16.10154009</v>
      </c>
      <c r="G188" s="324">
        <v>2.2006853600000005</v>
      </c>
      <c r="H188" s="324">
        <v>1.23141042</v>
      </c>
      <c r="I188" s="324">
        <v>1.8930594899999882</v>
      </c>
      <c r="J188" s="324"/>
      <c r="K188" s="324">
        <v>21.426695359999989</v>
      </c>
      <c r="L188" s="324">
        <v>0</v>
      </c>
      <c r="N188" s="341"/>
      <c r="O188" s="342"/>
      <c r="P188" s="342"/>
    </row>
    <row r="189" spans="1:16" ht="16.5" customHeight="1" x14ac:dyDescent="0.25">
      <c r="A189" s="325">
        <v>38199</v>
      </c>
      <c r="B189" s="322">
        <v>15.510187979999998</v>
      </c>
      <c r="C189" s="322">
        <v>3.4946960599999999</v>
      </c>
      <c r="D189" s="330">
        <v>19.004884039999997</v>
      </c>
      <c r="E189" s="323"/>
      <c r="F189" s="324">
        <v>14.2397296</v>
      </c>
      <c r="G189" s="324">
        <v>1.87806826</v>
      </c>
      <c r="H189" s="324">
        <v>0.93712893999999991</v>
      </c>
      <c r="I189" s="324">
        <v>1.9499572399999963</v>
      </c>
      <c r="J189" s="324"/>
      <c r="K189" s="324">
        <v>19.004884039999997</v>
      </c>
      <c r="L189" s="324">
        <v>0</v>
      </c>
      <c r="N189" s="341"/>
      <c r="O189" s="342"/>
      <c r="P189" s="342"/>
    </row>
    <row r="190" spans="1:16" ht="16.5" customHeight="1" x14ac:dyDescent="0.25">
      <c r="A190" s="325">
        <v>38230</v>
      </c>
      <c r="B190" s="322">
        <v>19.497168370000001</v>
      </c>
      <c r="C190" s="322">
        <v>4.0809380500000003</v>
      </c>
      <c r="D190" s="330">
        <v>23.578106420000001</v>
      </c>
      <c r="E190" s="323"/>
      <c r="F190" s="324">
        <v>16.238084650000001</v>
      </c>
      <c r="G190" s="324">
        <v>3.2318931499999999</v>
      </c>
      <c r="H190" s="324">
        <v>2.0143952500000002</v>
      </c>
      <c r="I190" s="324">
        <v>2.0937333699999989</v>
      </c>
      <c r="J190" s="324"/>
      <c r="K190" s="324">
        <v>23.578106420000001</v>
      </c>
      <c r="L190" s="324">
        <v>0</v>
      </c>
      <c r="N190" s="341"/>
      <c r="O190" s="342"/>
      <c r="P190" s="342"/>
    </row>
    <row r="191" spans="1:16" ht="16.5" customHeight="1" x14ac:dyDescent="0.25">
      <c r="A191" s="325">
        <v>38260</v>
      </c>
      <c r="B191" s="322">
        <v>13.792571450000002</v>
      </c>
      <c r="C191" s="322">
        <v>4.0142031200000003</v>
      </c>
      <c r="D191" s="330">
        <v>17.806774570000002</v>
      </c>
      <c r="E191" s="323"/>
      <c r="F191" s="324">
        <v>11.224291089999999</v>
      </c>
      <c r="G191" s="324">
        <v>2.9163619000000005</v>
      </c>
      <c r="H191" s="324">
        <v>1.6439465900000001</v>
      </c>
      <c r="I191" s="324">
        <v>2.0221749900000017</v>
      </c>
      <c r="J191" s="324"/>
      <c r="K191" s="324">
        <v>17.806774570000002</v>
      </c>
      <c r="L191" s="324">
        <v>0</v>
      </c>
      <c r="N191" s="341"/>
      <c r="O191" s="342"/>
      <c r="P191" s="342"/>
    </row>
    <row r="192" spans="1:16" ht="16.5" customHeight="1" x14ac:dyDescent="0.25">
      <c r="A192" s="325">
        <v>38291</v>
      </c>
      <c r="B192" s="322">
        <v>15.30873332</v>
      </c>
      <c r="C192" s="322">
        <v>0.45420417000000002</v>
      </c>
      <c r="D192" s="330">
        <v>15.762937490000001</v>
      </c>
      <c r="E192" s="323"/>
      <c r="F192" s="324">
        <v>10.5311124</v>
      </c>
      <c r="G192" s="324">
        <v>2.23462871</v>
      </c>
      <c r="H192" s="324">
        <v>1.6497255599999998</v>
      </c>
      <c r="I192" s="324">
        <v>1.3474708199999998</v>
      </c>
      <c r="J192" s="324"/>
      <c r="K192" s="324">
        <v>15.762937490000001</v>
      </c>
      <c r="L192" s="324">
        <v>0</v>
      </c>
      <c r="N192" s="341"/>
      <c r="O192" s="342"/>
      <c r="P192" s="342"/>
    </row>
    <row r="193" spans="1:16" ht="16.5" customHeight="1" x14ac:dyDescent="0.25">
      <c r="A193" s="325">
        <v>38321</v>
      </c>
      <c r="B193" s="322">
        <v>17.656579180000001</v>
      </c>
      <c r="C193" s="322">
        <v>3.2192606300000004</v>
      </c>
      <c r="D193" s="330">
        <v>20.875839810000002</v>
      </c>
      <c r="E193" s="323"/>
      <c r="F193" s="324">
        <v>14.229285919999999</v>
      </c>
      <c r="G193" s="324">
        <v>2.8180813600000003</v>
      </c>
      <c r="H193" s="324">
        <v>1.3355586699999999</v>
      </c>
      <c r="I193" s="324">
        <v>2.4929138600000016</v>
      </c>
      <c r="J193" s="324"/>
      <c r="K193" s="324">
        <v>20.875839810000002</v>
      </c>
      <c r="L193" s="324">
        <v>0</v>
      </c>
      <c r="N193" s="341"/>
      <c r="O193" s="342"/>
      <c r="P193" s="342"/>
    </row>
    <row r="194" spans="1:16" ht="16.5" customHeight="1" x14ac:dyDescent="0.25">
      <c r="A194" s="325">
        <v>38352</v>
      </c>
      <c r="B194" s="322">
        <v>11.501523249999998</v>
      </c>
      <c r="C194" s="322">
        <v>4.1836764300000002</v>
      </c>
      <c r="D194" s="330">
        <v>15.685199679999998</v>
      </c>
      <c r="E194" s="323"/>
      <c r="F194" s="324">
        <v>8.7348890699999977</v>
      </c>
      <c r="G194" s="324">
        <v>1.1625904100000002</v>
      </c>
      <c r="H194" s="324">
        <v>0.63293069999999996</v>
      </c>
      <c r="I194" s="324">
        <v>5.1547895000000015</v>
      </c>
      <c r="J194" s="324"/>
      <c r="K194" s="324">
        <v>15.685199679999998</v>
      </c>
      <c r="L194" s="324">
        <v>0</v>
      </c>
      <c r="N194" s="341"/>
      <c r="O194" s="342"/>
      <c r="P194" s="342"/>
    </row>
    <row r="195" spans="1:16" ht="16.2" customHeight="1" x14ac:dyDescent="0.25">
      <c r="A195" s="19"/>
      <c r="B195" s="314"/>
      <c r="C195" s="314"/>
      <c r="D195" s="313"/>
      <c r="E195" s="323"/>
      <c r="F195" s="319"/>
      <c r="G195" s="319"/>
      <c r="H195" s="319"/>
      <c r="I195" s="319"/>
      <c r="J195" s="324"/>
      <c r="K195" s="319"/>
      <c r="L195" s="319"/>
      <c r="N195" s="341"/>
      <c r="O195" s="342"/>
      <c r="P195" s="342"/>
    </row>
    <row r="196" spans="1:16" ht="16.5" customHeight="1" x14ac:dyDescent="0.25">
      <c r="A196" s="321">
        <v>2005</v>
      </c>
      <c r="B196" s="322"/>
      <c r="C196" s="322"/>
      <c r="D196" s="330"/>
      <c r="E196" s="323"/>
      <c r="F196" s="324"/>
      <c r="G196" s="324"/>
      <c r="H196" s="324"/>
      <c r="I196" s="324"/>
      <c r="J196" s="324"/>
      <c r="K196" s="324"/>
      <c r="L196" s="324"/>
      <c r="N196" s="341"/>
      <c r="O196" s="342"/>
      <c r="P196" s="342"/>
    </row>
    <row r="197" spans="1:16" ht="16.5" customHeight="1" x14ac:dyDescent="0.25">
      <c r="A197" s="325">
        <v>38383</v>
      </c>
      <c r="B197" s="322">
        <v>16.661703079999999</v>
      </c>
      <c r="C197" s="322">
        <v>2.4811625099999999</v>
      </c>
      <c r="D197" s="330">
        <v>19.14286559</v>
      </c>
      <c r="E197" s="323"/>
      <c r="F197" s="324">
        <v>8.7792790500000013</v>
      </c>
      <c r="G197" s="324">
        <v>4.0124240200000001</v>
      </c>
      <c r="H197" s="324">
        <v>2.4824415200000001</v>
      </c>
      <c r="I197" s="324">
        <v>3.868720999999999</v>
      </c>
      <c r="J197" s="324"/>
      <c r="K197" s="324">
        <v>19.14286559</v>
      </c>
      <c r="L197" s="324">
        <v>0</v>
      </c>
      <c r="N197" s="341"/>
      <c r="O197" s="342"/>
      <c r="P197" s="342"/>
    </row>
    <row r="198" spans="1:16" ht="16.5" customHeight="1" x14ac:dyDescent="0.25">
      <c r="A198" s="325">
        <v>38411</v>
      </c>
      <c r="B198" s="322">
        <v>12.162403780000004</v>
      </c>
      <c r="C198" s="322">
        <v>1.28980177</v>
      </c>
      <c r="D198" s="330">
        <v>13.452205550000004</v>
      </c>
      <c r="E198" s="323"/>
      <c r="F198" s="324">
        <v>6.7994224599999997</v>
      </c>
      <c r="G198" s="324">
        <v>1.6368120800000001</v>
      </c>
      <c r="H198" s="324">
        <v>1.33532396</v>
      </c>
      <c r="I198" s="324">
        <v>3.6806470500000046</v>
      </c>
      <c r="J198" s="324"/>
      <c r="K198" s="324">
        <v>13.452205550000004</v>
      </c>
      <c r="L198" s="324">
        <v>0</v>
      </c>
      <c r="N198" s="341"/>
      <c r="O198" s="342"/>
      <c r="P198" s="342"/>
    </row>
    <row r="199" spans="1:16" ht="16.5" customHeight="1" x14ac:dyDescent="0.25">
      <c r="A199" s="325">
        <v>38442</v>
      </c>
      <c r="B199" s="322">
        <v>12.690113640000005</v>
      </c>
      <c r="C199" s="322">
        <v>3.1219249799999993</v>
      </c>
      <c r="D199" s="330">
        <v>15.812038620000004</v>
      </c>
      <c r="E199" s="323"/>
      <c r="F199" s="324">
        <v>7.19050221</v>
      </c>
      <c r="G199" s="324">
        <v>1.59078681</v>
      </c>
      <c r="H199" s="324">
        <v>0.81435387999999997</v>
      </c>
      <c r="I199" s="324">
        <v>6.2163957200000048</v>
      </c>
      <c r="J199" s="324"/>
      <c r="K199" s="324">
        <v>15.812038620000004</v>
      </c>
      <c r="L199" s="324">
        <v>0</v>
      </c>
      <c r="N199" s="341"/>
      <c r="O199" s="342"/>
      <c r="P199" s="342"/>
    </row>
    <row r="200" spans="1:16" ht="16.5" customHeight="1" x14ac:dyDescent="0.25">
      <c r="A200" s="325">
        <v>38472</v>
      </c>
      <c r="B200" s="322">
        <v>10.452257140000002</v>
      </c>
      <c r="C200" s="322">
        <v>2.0116800499999998</v>
      </c>
      <c r="D200" s="330">
        <v>12.463937190000003</v>
      </c>
      <c r="E200" s="323"/>
      <c r="F200" s="324">
        <v>7.1807505999999997</v>
      </c>
      <c r="G200" s="324">
        <v>1.2285733400000001</v>
      </c>
      <c r="H200" s="324">
        <v>1.0865941799999999</v>
      </c>
      <c r="I200" s="324">
        <v>2.9680190700000022</v>
      </c>
      <c r="J200" s="324"/>
      <c r="K200" s="324">
        <v>12.463937190000003</v>
      </c>
      <c r="L200" s="324">
        <v>0</v>
      </c>
      <c r="N200" s="341"/>
      <c r="O200" s="342"/>
      <c r="P200" s="342"/>
    </row>
    <row r="201" spans="1:16" ht="16.5" customHeight="1" x14ac:dyDescent="0.25">
      <c r="A201" s="325">
        <v>38503</v>
      </c>
      <c r="B201" s="322">
        <v>14.235080990000002</v>
      </c>
      <c r="C201" s="322">
        <v>1.8562337999999998</v>
      </c>
      <c r="D201" s="330">
        <v>16.091314790000002</v>
      </c>
      <c r="E201" s="323"/>
      <c r="F201" s="324">
        <v>8.1239272299999996</v>
      </c>
      <c r="G201" s="324">
        <v>1.12991701</v>
      </c>
      <c r="H201" s="324">
        <v>1.3160251699999999</v>
      </c>
      <c r="I201" s="324">
        <v>5.521445380000003</v>
      </c>
      <c r="J201" s="324"/>
      <c r="K201" s="324">
        <v>16.091314790000002</v>
      </c>
      <c r="L201" s="324">
        <v>0</v>
      </c>
      <c r="N201" s="341"/>
      <c r="O201" s="342"/>
      <c r="P201" s="342"/>
    </row>
    <row r="202" spans="1:16" ht="16.5" customHeight="1" x14ac:dyDescent="0.25">
      <c r="A202" s="325">
        <v>38533</v>
      </c>
      <c r="B202" s="322">
        <v>15.541162830000001</v>
      </c>
      <c r="C202" s="322">
        <v>2.9054432000000006</v>
      </c>
      <c r="D202" s="330">
        <v>18.446606030000002</v>
      </c>
      <c r="E202" s="323"/>
      <c r="F202" s="324">
        <v>7.6505574399999992</v>
      </c>
      <c r="G202" s="324">
        <v>1.1011149300000003</v>
      </c>
      <c r="H202" s="324">
        <v>1.4461817399999999</v>
      </c>
      <c r="I202" s="324">
        <v>8.2487519200000019</v>
      </c>
      <c r="J202" s="324"/>
      <c r="K202" s="324">
        <v>18.446606030000002</v>
      </c>
      <c r="L202" s="324">
        <v>0</v>
      </c>
      <c r="N202" s="341"/>
      <c r="O202" s="342"/>
      <c r="P202" s="342"/>
    </row>
    <row r="203" spans="1:16" ht="16.5" customHeight="1" x14ac:dyDescent="0.25">
      <c r="A203" s="325">
        <v>38564</v>
      </c>
      <c r="B203" s="322">
        <v>14.42716413</v>
      </c>
      <c r="C203" s="322">
        <v>3.7760116100000003</v>
      </c>
      <c r="D203" s="330">
        <v>18.203175739999999</v>
      </c>
      <c r="E203" s="323"/>
      <c r="F203" s="324">
        <v>6.7307838799999988</v>
      </c>
      <c r="G203" s="324">
        <v>1.08811967</v>
      </c>
      <c r="H203" s="324">
        <v>1.51194896</v>
      </c>
      <c r="I203" s="324">
        <v>8.8723232299999992</v>
      </c>
      <c r="J203" s="324"/>
      <c r="K203" s="324">
        <v>18.203175739999999</v>
      </c>
      <c r="L203" s="324">
        <v>0</v>
      </c>
      <c r="N203" s="341"/>
      <c r="O203" s="342"/>
      <c r="P203" s="342"/>
    </row>
    <row r="204" spans="1:16" ht="16.5" customHeight="1" x14ac:dyDescent="0.25">
      <c r="A204" s="325">
        <v>38595</v>
      </c>
      <c r="B204" s="322">
        <v>14.484932729999997</v>
      </c>
      <c r="C204" s="322">
        <v>3.4051453200000004</v>
      </c>
      <c r="D204" s="330">
        <v>17.890078049999996</v>
      </c>
      <c r="E204" s="323"/>
      <c r="F204" s="324">
        <v>7.5733911200000001</v>
      </c>
      <c r="G204" s="324">
        <v>1.1146353099999997</v>
      </c>
      <c r="H204" s="324">
        <v>1.6190658099999997</v>
      </c>
      <c r="I204" s="324">
        <v>7.5829858099999949</v>
      </c>
      <c r="J204" s="324"/>
      <c r="K204" s="324">
        <v>17.890078049999996</v>
      </c>
      <c r="L204" s="324">
        <v>0</v>
      </c>
      <c r="N204" s="341"/>
      <c r="O204" s="342"/>
      <c r="P204" s="342"/>
    </row>
    <row r="205" spans="1:16" ht="16.5" customHeight="1" x14ac:dyDescent="0.25">
      <c r="A205" s="325">
        <v>38625</v>
      </c>
      <c r="B205" s="322">
        <v>12.503218760000005</v>
      </c>
      <c r="C205" s="322">
        <v>0.49350131000000008</v>
      </c>
      <c r="D205" s="330">
        <v>12.996720070000006</v>
      </c>
      <c r="E205" s="323"/>
      <c r="F205" s="324">
        <v>7.3663140399999998</v>
      </c>
      <c r="G205" s="324">
        <v>0.99684311000000003</v>
      </c>
      <c r="H205" s="324">
        <v>1.3622313400000001</v>
      </c>
      <c r="I205" s="324">
        <v>3.2713315800000053</v>
      </c>
      <c r="J205" s="324"/>
      <c r="K205" s="324">
        <v>12.996720070000006</v>
      </c>
      <c r="L205" s="324">
        <v>0</v>
      </c>
      <c r="N205" s="341"/>
      <c r="O205" s="342"/>
      <c r="P205" s="342"/>
    </row>
    <row r="206" spans="1:16" ht="16.5" customHeight="1" x14ac:dyDescent="0.25">
      <c r="A206" s="325">
        <v>38656</v>
      </c>
      <c r="B206" s="322">
        <v>11.343422029999999</v>
      </c>
      <c r="C206" s="322">
        <v>6.2368484100000003</v>
      </c>
      <c r="D206" s="330">
        <v>17.58027044</v>
      </c>
      <c r="E206" s="323"/>
      <c r="F206" s="324">
        <v>7.9997965000000013</v>
      </c>
      <c r="G206" s="324">
        <v>1.0192225500000001</v>
      </c>
      <c r="H206" s="324">
        <v>1.07969016</v>
      </c>
      <c r="I206" s="324">
        <v>7.4815612299999987</v>
      </c>
      <c r="J206" s="324"/>
      <c r="K206" s="324">
        <v>17.58027044</v>
      </c>
      <c r="L206" s="324">
        <v>0</v>
      </c>
      <c r="N206" s="341"/>
      <c r="O206" s="342"/>
      <c r="P206" s="342"/>
    </row>
    <row r="207" spans="1:16" ht="16.5" customHeight="1" x14ac:dyDescent="0.25">
      <c r="A207" s="325">
        <v>38686</v>
      </c>
      <c r="B207" s="322">
        <v>14.209599290000002</v>
      </c>
      <c r="C207" s="322">
        <v>1.67909497</v>
      </c>
      <c r="D207" s="330">
        <v>15.888694260000001</v>
      </c>
      <c r="E207" s="323"/>
      <c r="F207" s="324">
        <v>9.6588864100000009</v>
      </c>
      <c r="G207" s="324">
        <v>1.3312489800000002</v>
      </c>
      <c r="H207" s="324">
        <v>1.1231978300000001</v>
      </c>
      <c r="I207" s="324">
        <v>3.7753610399999999</v>
      </c>
      <c r="J207" s="324"/>
      <c r="K207" s="324">
        <v>15.888694260000001</v>
      </c>
      <c r="L207" s="324">
        <v>0</v>
      </c>
      <c r="N207" s="341"/>
      <c r="O207" s="342"/>
      <c r="P207" s="342"/>
    </row>
    <row r="208" spans="1:16" ht="16.5" customHeight="1" x14ac:dyDescent="0.25">
      <c r="A208" s="325">
        <v>38717</v>
      </c>
      <c r="B208" s="322">
        <v>19.491991809999998</v>
      </c>
      <c r="C208" s="322">
        <v>5.2103803400000004</v>
      </c>
      <c r="D208" s="330">
        <v>24.702372149999999</v>
      </c>
      <c r="E208" s="323"/>
      <c r="F208" s="324">
        <v>13.41915642</v>
      </c>
      <c r="G208" s="324">
        <v>2.28914901</v>
      </c>
      <c r="H208" s="324">
        <v>2.2387231299999999</v>
      </c>
      <c r="I208" s="324">
        <v>6.755343589999999</v>
      </c>
      <c r="J208" s="324"/>
      <c r="K208" s="324">
        <v>24.702372149999999</v>
      </c>
      <c r="L208" s="324">
        <v>0</v>
      </c>
      <c r="N208" s="341"/>
      <c r="O208" s="342"/>
      <c r="P208" s="342"/>
    </row>
    <row r="209" spans="1:16" s="305" customFormat="1" ht="16.5" customHeight="1" x14ac:dyDescent="0.25">
      <c r="A209" s="339"/>
      <c r="B209" s="322"/>
      <c r="C209" s="322"/>
      <c r="D209" s="330"/>
      <c r="E209" s="323"/>
      <c r="F209" s="324"/>
      <c r="G209" s="324"/>
      <c r="H209" s="324"/>
      <c r="I209" s="324"/>
      <c r="J209" s="324"/>
      <c r="K209" s="324"/>
      <c r="L209" s="324"/>
      <c r="N209" s="341"/>
      <c r="O209" s="342"/>
      <c r="P209" s="342"/>
    </row>
    <row r="210" spans="1:16" ht="16.5" customHeight="1" x14ac:dyDescent="0.25">
      <c r="A210" s="321">
        <v>2006</v>
      </c>
      <c r="B210" s="322"/>
      <c r="C210" s="322"/>
      <c r="D210" s="330"/>
      <c r="E210" s="323"/>
      <c r="F210" s="324"/>
      <c r="G210" s="324"/>
      <c r="H210" s="324"/>
      <c r="I210" s="324"/>
      <c r="J210" s="324"/>
      <c r="K210" s="324"/>
      <c r="L210" s="324"/>
      <c r="N210" s="341"/>
      <c r="O210" s="342"/>
      <c r="P210" s="342"/>
    </row>
    <row r="211" spans="1:16" ht="16.5" customHeight="1" x14ac:dyDescent="0.25">
      <c r="A211" s="325">
        <v>38748</v>
      </c>
      <c r="B211" s="322">
        <v>13.584146950000003</v>
      </c>
      <c r="C211" s="322">
        <v>2.64762465</v>
      </c>
      <c r="D211" s="330">
        <v>16.231771600000002</v>
      </c>
      <c r="E211" s="323"/>
      <c r="F211" s="324">
        <v>7.2400499300000005</v>
      </c>
      <c r="G211" s="324">
        <v>1.39817104</v>
      </c>
      <c r="H211" s="324">
        <v>1.23629711</v>
      </c>
      <c r="I211" s="324">
        <v>6.3572535200000004</v>
      </c>
      <c r="J211" s="324"/>
      <c r="K211" s="324">
        <v>16.231771600000002</v>
      </c>
      <c r="L211" s="324">
        <v>0</v>
      </c>
      <c r="N211" s="341"/>
      <c r="O211" s="342"/>
      <c r="P211" s="342"/>
    </row>
    <row r="212" spans="1:16" ht="16.5" customHeight="1" x14ac:dyDescent="0.25">
      <c r="A212" s="325">
        <v>38776</v>
      </c>
      <c r="B212" s="322">
        <v>12.74848222</v>
      </c>
      <c r="C212" s="322">
        <v>2.3076971900000007</v>
      </c>
      <c r="D212" s="330">
        <v>15.05617941</v>
      </c>
      <c r="E212" s="323"/>
      <c r="F212" s="324">
        <v>7.9505678599999996</v>
      </c>
      <c r="G212" s="324">
        <v>1.2834607499999999</v>
      </c>
      <c r="H212" s="324">
        <v>1.30174978</v>
      </c>
      <c r="I212" s="324">
        <v>4.5204010200000013</v>
      </c>
      <c r="J212" s="324"/>
      <c r="K212" s="324">
        <v>15.05617941</v>
      </c>
      <c r="L212" s="324">
        <v>0</v>
      </c>
      <c r="N212" s="341"/>
      <c r="O212" s="342"/>
      <c r="P212" s="342"/>
    </row>
    <row r="213" spans="1:16" ht="16.5" customHeight="1" x14ac:dyDescent="0.25">
      <c r="A213" s="325">
        <v>38807</v>
      </c>
      <c r="B213" s="322">
        <v>12.21031326</v>
      </c>
      <c r="C213" s="322">
        <v>2.686267060000004</v>
      </c>
      <c r="D213" s="330">
        <v>14.896580320000004</v>
      </c>
      <c r="E213" s="323"/>
      <c r="F213" s="324">
        <v>9.3545023199999999</v>
      </c>
      <c r="G213" s="324">
        <v>0.93631562999999984</v>
      </c>
      <c r="H213" s="324">
        <v>1.2197460800000002</v>
      </c>
      <c r="I213" s="324">
        <v>3.3860162900000041</v>
      </c>
      <c r="J213" s="324"/>
      <c r="K213" s="324">
        <v>14.896580320000004</v>
      </c>
      <c r="L213" s="324">
        <v>0</v>
      </c>
      <c r="N213" s="341"/>
      <c r="O213" s="342"/>
      <c r="P213" s="342"/>
    </row>
    <row r="214" spans="1:16" ht="16.5" customHeight="1" x14ac:dyDescent="0.25">
      <c r="A214" s="325">
        <v>38837</v>
      </c>
      <c r="B214" s="322">
        <v>12.080713370000002</v>
      </c>
      <c r="C214" s="322">
        <v>4.9375999399999992</v>
      </c>
      <c r="D214" s="330">
        <v>17.01831331</v>
      </c>
      <c r="E214" s="323"/>
      <c r="F214" s="324">
        <v>7.89218318</v>
      </c>
      <c r="G214" s="324">
        <v>1.1558674499999999</v>
      </c>
      <c r="H214" s="324">
        <v>0.97226256000000011</v>
      </c>
      <c r="I214" s="324">
        <v>6.9980001199999986</v>
      </c>
      <c r="J214" s="324"/>
      <c r="K214" s="324">
        <v>17.01831331</v>
      </c>
      <c r="L214" s="324">
        <v>0</v>
      </c>
      <c r="N214" s="341"/>
      <c r="O214" s="342"/>
      <c r="P214" s="342"/>
    </row>
    <row r="215" spans="1:16" ht="16.5" customHeight="1" x14ac:dyDescent="0.25">
      <c r="A215" s="325">
        <v>38868</v>
      </c>
      <c r="B215" s="322">
        <v>13.934456170000002</v>
      </c>
      <c r="C215" s="322">
        <v>1.1149686500000002</v>
      </c>
      <c r="D215" s="330">
        <v>15.049424820000002</v>
      </c>
      <c r="E215" s="323"/>
      <c r="F215" s="324">
        <v>10.806754849999999</v>
      </c>
      <c r="G215" s="324">
        <v>1.1838588799999998</v>
      </c>
      <c r="H215" s="324">
        <v>1.6442775300000001</v>
      </c>
      <c r="I215" s="324">
        <v>1.4145335600000024</v>
      </c>
      <c r="J215" s="324"/>
      <c r="K215" s="324">
        <v>15.049424820000002</v>
      </c>
      <c r="L215" s="324">
        <v>0</v>
      </c>
      <c r="N215" s="341"/>
      <c r="O215" s="342"/>
      <c r="P215" s="342"/>
    </row>
    <row r="216" spans="1:16" ht="16.5" customHeight="1" x14ac:dyDescent="0.25">
      <c r="A216" s="325">
        <v>38898</v>
      </c>
      <c r="B216" s="322">
        <v>16.239754289999997</v>
      </c>
      <c r="C216" s="322">
        <v>3.2226437899999989</v>
      </c>
      <c r="D216" s="330">
        <v>19.462398079999996</v>
      </c>
      <c r="E216" s="323"/>
      <c r="F216" s="324">
        <v>10.616609840000001</v>
      </c>
      <c r="G216" s="324">
        <v>1.53220172</v>
      </c>
      <c r="H216" s="324">
        <v>1.5262334499999999</v>
      </c>
      <c r="I216" s="324">
        <v>5.7873530699999964</v>
      </c>
      <c r="J216" s="324"/>
      <c r="K216" s="324">
        <v>19.462398079999996</v>
      </c>
      <c r="L216" s="324">
        <v>0</v>
      </c>
      <c r="N216" s="341"/>
      <c r="O216" s="342"/>
      <c r="P216" s="342"/>
    </row>
    <row r="217" spans="1:16" ht="16.5" customHeight="1" x14ac:dyDescent="0.25">
      <c r="A217" s="325">
        <v>38929</v>
      </c>
      <c r="B217" s="322">
        <v>13.019663140000002</v>
      </c>
      <c r="C217" s="322">
        <v>3.4288568599999998</v>
      </c>
      <c r="D217" s="330">
        <v>16.448520000000002</v>
      </c>
      <c r="E217" s="323"/>
      <c r="F217" s="324">
        <v>9.1903825500000007</v>
      </c>
      <c r="G217" s="324">
        <v>1.1232680700000002</v>
      </c>
      <c r="H217" s="324">
        <v>1.4251094099999999</v>
      </c>
      <c r="I217" s="324">
        <v>4.7097599700000021</v>
      </c>
      <c r="J217" s="324"/>
      <c r="K217" s="324">
        <v>16.448520000000002</v>
      </c>
      <c r="L217" s="324">
        <v>0</v>
      </c>
      <c r="N217" s="341"/>
      <c r="O217" s="342"/>
      <c r="P217" s="342"/>
    </row>
    <row r="218" spans="1:16" ht="16.5" customHeight="1" x14ac:dyDescent="0.25">
      <c r="A218" s="325">
        <v>38960</v>
      </c>
      <c r="B218" s="322">
        <v>12.271091209999998</v>
      </c>
      <c r="C218" s="322">
        <v>2.4299060200000002</v>
      </c>
      <c r="D218" s="330">
        <v>14.700997229999999</v>
      </c>
      <c r="E218" s="323"/>
      <c r="F218" s="324">
        <v>10.387718159999999</v>
      </c>
      <c r="G218" s="324">
        <v>0.82936396000000001</v>
      </c>
      <c r="H218" s="324">
        <v>1.23017387</v>
      </c>
      <c r="I218" s="324">
        <v>2.2537412400000001</v>
      </c>
      <c r="J218" s="324"/>
      <c r="K218" s="324">
        <v>14.700997229999999</v>
      </c>
      <c r="L218" s="324">
        <v>0</v>
      </c>
      <c r="N218" s="341"/>
      <c r="O218" s="342"/>
      <c r="P218" s="342"/>
    </row>
    <row r="219" spans="1:16" ht="16.5" customHeight="1" x14ac:dyDescent="0.25">
      <c r="A219" s="325">
        <v>38990</v>
      </c>
      <c r="B219" s="322">
        <v>12.17864616</v>
      </c>
      <c r="C219" s="322">
        <v>0.93861064000000016</v>
      </c>
      <c r="D219" s="330">
        <v>13.1172568</v>
      </c>
      <c r="E219" s="323"/>
      <c r="F219" s="324">
        <v>8.3624153099999994</v>
      </c>
      <c r="G219" s="324">
        <v>0.97000520999999995</v>
      </c>
      <c r="H219" s="324">
        <v>1.4260169299999998</v>
      </c>
      <c r="I219" s="324">
        <v>2.358819350000001</v>
      </c>
      <c r="J219" s="324"/>
      <c r="K219" s="324">
        <v>13.1172568</v>
      </c>
      <c r="L219" s="324">
        <v>0</v>
      </c>
      <c r="N219" s="341"/>
      <c r="O219" s="342"/>
      <c r="P219" s="342"/>
    </row>
    <row r="220" spans="1:16" ht="16.5" customHeight="1" x14ac:dyDescent="0.25">
      <c r="A220" s="325">
        <v>39021</v>
      </c>
      <c r="B220" s="322">
        <v>13.318901050000001</v>
      </c>
      <c r="C220" s="322">
        <v>2.2278200299999997</v>
      </c>
      <c r="D220" s="330">
        <v>15.546721080000001</v>
      </c>
      <c r="E220" s="323"/>
      <c r="F220" s="324">
        <v>7.872889569999999</v>
      </c>
      <c r="G220" s="324">
        <v>1.0476302900000001</v>
      </c>
      <c r="H220" s="324">
        <v>1.2131928700000001</v>
      </c>
      <c r="I220" s="324">
        <v>5.4130083500000019</v>
      </c>
      <c r="J220" s="324"/>
      <c r="K220" s="324">
        <v>15.546721080000001</v>
      </c>
      <c r="L220" s="324">
        <v>0</v>
      </c>
      <c r="N220" s="341"/>
      <c r="O220" s="342"/>
      <c r="P220" s="342"/>
    </row>
    <row r="221" spans="1:16" ht="16.5" customHeight="1" x14ac:dyDescent="0.25">
      <c r="A221" s="325">
        <v>39051</v>
      </c>
      <c r="B221" s="322">
        <v>9.7292943100000002</v>
      </c>
      <c r="C221" s="322">
        <v>0.77251164000000005</v>
      </c>
      <c r="D221" s="330">
        <v>10.50180595</v>
      </c>
      <c r="E221" s="323"/>
      <c r="F221" s="324">
        <v>4.8431306100000002</v>
      </c>
      <c r="G221" s="324">
        <v>0.72581894999999996</v>
      </c>
      <c r="H221" s="324">
        <v>1.2378313900000002</v>
      </c>
      <c r="I221" s="324">
        <v>3.6950249999999993</v>
      </c>
      <c r="J221" s="324"/>
      <c r="K221" s="324">
        <v>10.50180595</v>
      </c>
      <c r="L221" s="324">
        <v>0</v>
      </c>
      <c r="N221" s="341"/>
      <c r="O221" s="342"/>
      <c r="P221" s="342"/>
    </row>
    <row r="222" spans="1:16" ht="16.5" customHeight="1" x14ac:dyDescent="0.25">
      <c r="A222" s="325">
        <v>39082</v>
      </c>
      <c r="B222" s="322">
        <v>12.104037120000001</v>
      </c>
      <c r="C222" s="322">
        <v>7.4499890400000002</v>
      </c>
      <c r="D222" s="330">
        <v>19.554026159999999</v>
      </c>
      <c r="E222" s="323"/>
      <c r="F222" s="324">
        <v>8.4592425900000006</v>
      </c>
      <c r="G222" s="324">
        <v>0.5769620700000001</v>
      </c>
      <c r="H222" s="324">
        <v>1.5606632999999999</v>
      </c>
      <c r="I222" s="324">
        <v>8.9571581999999985</v>
      </c>
      <c r="J222" s="324"/>
      <c r="K222" s="324">
        <v>19.554026159999999</v>
      </c>
      <c r="L222" s="324">
        <v>0</v>
      </c>
      <c r="N222" s="341"/>
      <c r="O222" s="342"/>
      <c r="P222" s="342"/>
    </row>
    <row r="223" spans="1:16" s="305" customFormat="1" ht="16.5" customHeight="1" x14ac:dyDescent="0.25">
      <c r="A223" s="339"/>
      <c r="B223" s="322"/>
      <c r="C223" s="322"/>
      <c r="D223" s="330"/>
      <c r="E223" s="323"/>
      <c r="F223" s="324"/>
      <c r="G223" s="324"/>
      <c r="H223" s="324"/>
      <c r="I223" s="324"/>
      <c r="J223" s="324"/>
      <c r="K223" s="324"/>
      <c r="L223" s="324"/>
      <c r="N223" s="341"/>
      <c r="O223" s="342"/>
      <c r="P223" s="342"/>
    </row>
    <row r="224" spans="1:16" ht="16.5" customHeight="1" x14ac:dyDescent="0.25">
      <c r="A224" s="321">
        <v>2007</v>
      </c>
      <c r="B224" s="322"/>
      <c r="C224" s="322"/>
      <c r="D224" s="330"/>
      <c r="E224" s="323"/>
      <c r="F224" s="324"/>
      <c r="G224" s="324"/>
      <c r="H224" s="324"/>
      <c r="I224" s="324"/>
      <c r="J224" s="324"/>
      <c r="K224" s="324"/>
      <c r="L224" s="324"/>
      <c r="N224" s="341"/>
      <c r="O224" s="342"/>
      <c r="P224" s="342"/>
    </row>
    <row r="225" spans="1:16" ht="16.5" customHeight="1" x14ac:dyDescent="0.25">
      <c r="A225" s="325">
        <v>39113</v>
      </c>
      <c r="B225" s="322">
        <v>10.524666500000002</v>
      </c>
      <c r="C225" s="322">
        <v>2.5643647399999998</v>
      </c>
      <c r="D225" s="330">
        <v>13.089031240000002</v>
      </c>
      <c r="E225" s="323"/>
      <c r="F225" s="324">
        <v>7.0121483100000006</v>
      </c>
      <c r="G225" s="324">
        <v>0.69092997</v>
      </c>
      <c r="H225" s="324">
        <v>1.2068592199999999</v>
      </c>
      <c r="I225" s="324">
        <v>4.1790937400000026</v>
      </c>
      <c r="J225" s="324"/>
      <c r="K225" s="324">
        <v>13.089031240000002</v>
      </c>
      <c r="L225" s="324">
        <v>0</v>
      </c>
      <c r="N225" s="341"/>
      <c r="O225" s="342"/>
      <c r="P225" s="342"/>
    </row>
    <row r="226" spans="1:16" ht="16.5" customHeight="1" x14ac:dyDescent="0.25">
      <c r="A226" s="325">
        <v>39141</v>
      </c>
      <c r="B226" s="322">
        <v>10.910511660000003</v>
      </c>
      <c r="C226" s="322">
        <v>2.6685495499999994</v>
      </c>
      <c r="D226" s="330">
        <v>13.579061210000003</v>
      </c>
      <c r="E226" s="323"/>
      <c r="F226" s="324">
        <v>7.0389099100000001</v>
      </c>
      <c r="G226" s="324">
        <v>0.89214400000000005</v>
      </c>
      <c r="H226" s="324">
        <v>1.2312851999999999</v>
      </c>
      <c r="I226" s="324">
        <v>4.416722100000003</v>
      </c>
      <c r="J226" s="324"/>
      <c r="K226" s="324">
        <v>13.579061210000003</v>
      </c>
      <c r="L226" s="324">
        <v>0</v>
      </c>
      <c r="N226" s="341"/>
      <c r="O226" s="342"/>
      <c r="P226" s="342"/>
    </row>
    <row r="227" spans="1:16" ht="16.5" customHeight="1" x14ac:dyDescent="0.25">
      <c r="A227" s="325">
        <v>39172</v>
      </c>
      <c r="B227" s="322">
        <v>12.130887880000001</v>
      </c>
      <c r="C227" s="322">
        <v>4.1348115700000001</v>
      </c>
      <c r="D227" s="330">
        <v>16.26569945</v>
      </c>
      <c r="E227" s="323"/>
      <c r="F227" s="324">
        <v>7.7071199999999997</v>
      </c>
      <c r="G227" s="324">
        <v>0.47753800000000002</v>
      </c>
      <c r="H227" s="324">
        <v>1.460993</v>
      </c>
      <c r="I227" s="324">
        <v>6.6200484500000005</v>
      </c>
      <c r="J227" s="324"/>
      <c r="K227" s="324">
        <v>16.26569945</v>
      </c>
      <c r="L227" s="324">
        <v>0</v>
      </c>
      <c r="N227" s="341"/>
      <c r="O227" s="342"/>
      <c r="P227" s="342"/>
    </row>
    <row r="228" spans="1:16" ht="16.5" customHeight="1" x14ac:dyDescent="0.25">
      <c r="A228" s="325">
        <v>39202</v>
      </c>
      <c r="B228" s="322">
        <v>10.869898560000003</v>
      </c>
      <c r="C228" s="322">
        <v>2.5531657299999999</v>
      </c>
      <c r="D228" s="330">
        <v>13.423064290000003</v>
      </c>
      <c r="E228" s="323"/>
      <c r="F228" s="324">
        <v>7.0240688799999997</v>
      </c>
      <c r="G228" s="324">
        <v>0.80934872999999996</v>
      </c>
      <c r="H228" s="324">
        <v>1.9229986699999999</v>
      </c>
      <c r="I228" s="324">
        <v>3.666648010000003</v>
      </c>
      <c r="J228" s="324"/>
      <c r="K228" s="324">
        <v>13.423064290000003</v>
      </c>
      <c r="L228" s="324">
        <v>0</v>
      </c>
      <c r="N228" s="341"/>
      <c r="O228" s="342"/>
      <c r="P228" s="342"/>
    </row>
    <row r="229" spans="1:16" ht="16.5" customHeight="1" x14ac:dyDescent="0.25">
      <c r="A229" s="325">
        <v>39233</v>
      </c>
      <c r="B229" s="322">
        <v>15.654988470000003</v>
      </c>
      <c r="C229" s="322">
        <v>5.1465605500000011</v>
      </c>
      <c r="D229" s="330">
        <v>20.801549020000003</v>
      </c>
      <c r="E229" s="323"/>
      <c r="F229" s="324">
        <v>9.5861732400000008</v>
      </c>
      <c r="G229" s="324">
        <v>1.4280522900000001</v>
      </c>
      <c r="H229" s="324">
        <v>2.7225325900000001</v>
      </c>
      <c r="I229" s="324">
        <v>7.064790900000002</v>
      </c>
      <c r="J229" s="324"/>
      <c r="K229" s="324">
        <v>20.801549020000003</v>
      </c>
      <c r="L229" s="324">
        <v>0</v>
      </c>
      <c r="N229" s="341"/>
      <c r="O229" s="342"/>
      <c r="P229" s="342"/>
    </row>
    <row r="230" spans="1:16" ht="16.5" customHeight="1" x14ac:dyDescent="0.25">
      <c r="A230" s="325">
        <v>39263</v>
      </c>
      <c r="B230" s="322">
        <v>15.275126460000001</v>
      </c>
      <c r="C230" s="322">
        <v>3.0695578500000003</v>
      </c>
      <c r="D230" s="330">
        <v>18.344684310000002</v>
      </c>
      <c r="E230" s="323"/>
      <c r="F230" s="324">
        <v>9.8443775700000007</v>
      </c>
      <c r="G230" s="324">
        <v>1.4195217199999999</v>
      </c>
      <c r="H230" s="324">
        <v>2.8556278000000002</v>
      </c>
      <c r="I230" s="324">
        <v>4.2251572199999998</v>
      </c>
      <c r="J230" s="324"/>
      <c r="K230" s="324">
        <v>18.344684310000002</v>
      </c>
      <c r="L230" s="324">
        <v>0</v>
      </c>
      <c r="N230" s="341"/>
      <c r="O230" s="342"/>
      <c r="P230" s="342"/>
    </row>
    <row r="231" spans="1:16" ht="16.5" customHeight="1" x14ac:dyDescent="0.25">
      <c r="A231" s="325">
        <v>39294</v>
      </c>
      <c r="B231" s="322">
        <v>18.887452120000003</v>
      </c>
      <c r="C231" s="322">
        <v>1.1047219200000002</v>
      </c>
      <c r="D231" s="330">
        <v>19.992174040000002</v>
      </c>
      <c r="E231" s="323"/>
      <c r="F231" s="324">
        <v>12.212408469999998</v>
      </c>
      <c r="G231" s="324">
        <v>1.2990878400000001</v>
      </c>
      <c r="H231" s="324">
        <v>2.32053215</v>
      </c>
      <c r="I231" s="324">
        <v>4.1601455800000036</v>
      </c>
      <c r="J231" s="324"/>
      <c r="K231" s="324">
        <v>19.992174040000002</v>
      </c>
      <c r="L231" s="324">
        <v>0</v>
      </c>
      <c r="N231" s="341"/>
      <c r="O231" s="342"/>
      <c r="P231" s="342"/>
    </row>
    <row r="232" spans="1:16" ht="16.5" customHeight="1" x14ac:dyDescent="0.25">
      <c r="A232" s="325">
        <v>39325</v>
      </c>
      <c r="B232" s="322">
        <v>18.907920490000006</v>
      </c>
      <c r="C232" s="322">
        <v>1.11898231</v>
      </c>
      <c r="D232" s="330">
        <v>20.026902800000006</v>
      </c>
      <c r="E232" s="323"/>
      <c r="F232" s="324">
        <v>13.808139449999999</v>
      </c>
      <c r="G232" s="324">
        <v>1.2518861300000002</v>
      </c>
      <c r="H232" s="324">
        <v>2.88363441</v>
      </c>
      <c r="I232" s="324">
        <v>2.0832428100000051</v>
      </c>
      <c r="J232" s="324"/>
      <c r="K232" s="324">
        <v>20.026902800000006</v>
      </c>
      <c r="L232" s="324">
        <v>0</v>
      </c>
      <c r="N232" s="341"/>
      <c r="O232" s="342"/>
      <c r="P232" s="342"/>
    </row>
    <row r="233" spans="1:16" ht="16.5" customHeight="1" x14ac:dyDescent="0.25">
      <c r="A233" s="325">
        <v>39355</v>
      </c>
      <c r="B233" s="322">
        <v>13.846466440000004</v>
      </c>
      <c r="C233" s="322">
        <v>1.8436979500000001</v>
      </c>
      <c r="D233" s="330">
        <v>15.690164390000003</v>
      </c>
      <c r="E233" s="323"/>
      <c r="F233" s="324">
        <v>8.5692968599999997</v>
      </c>
      <c r="G233" s="324">
        <v>1.00860821</v>
      </c>
      <c r="H233" s="324">
        <v>2.9433135400000001</v>
      </c>
      <c r="I233" s="324">
        <v>3.1689457800000032</v>
      </c>
      <c r="J233" s="324"/>
      <c r="K233" s="324">
        <v>15.690164390000003</v>
      </c>
      <c r="L233" s="324">
        <v>0</v>
      </c>
      <c r="N233" s="341"/>
      <c r="O233" s="342"/>
      <c r="P233" s="342"/>
    </row>
    <row r="234" spans="1:16" ht="16.5" customHeight="1" x14ac:dyDescent="0.25">
      <c r="A234" s="325">
        <v>39386</v>
      </c>
      <c r="B234" s="322">
        <v>16.594651460000001</v>
      </c>
      <c r="C234" s="322">
        <v>2.8578892699999998</v>
      </c>
      <c r="D234" s="330">
        <v>19.452540730000003</v>
      </c>
      <c r="E234" s="323"/>
      <c r="F234" s="324">
        <v>11.416730789999999</v>
      </c>
      <c r="G234" s="324">
        <v>1.24955394</v>
      </c>
      <c r="H234" s="324">
        <v>3.0727790500000003</v>
      </c>
      <c r="I234" s="324">
        <v>3.713476950000004</v>
      </c>
      <c r="J234" s="324"/>
      <c r="K234" s="324">
        <v>19.452540730000003</v>
      </c>
      <c r="L234" s="324">
        <v>0</v>
      </c>
      <c r="N234" s="341"/>
      <c r="O234" s="342"/>
      <c r="P234" s="342"/>
    </row>
    <row r="235" spans="1:16" ht="16.5" customHeight="1" x14ac:dyDescent="0.25">
      <c r="A235" s="325">
        <v>39416</v>
      </c>
      <c r="B235" s="322">
        <v>16.431553499999996</v>
      </c>
      <c r="C235" s="322">
        <v>2.8692894600000001</v>
      </c>
      <c r="D235" s="330">
        <v>19.300842959999997</v>
      </c>
      <c r="E235" s="323"/>
      <c r="F235" s="324">
        <v>11.007139639999998</v>
      </c>
      <c r="G235" s="324">
        <v>1.2887348200000002</v>
      </c>
      <c r="H235" s="324">
        <v>2.7082086800000003</v>
      </c>
      <c r="I235" s="324">
        <v>4.2967598199999983</v>
      </c>
      <c r="J235" s="324"/>
      <c r="K235" s="324">
        <v>19.300842959999997</v>
      </c>
      <c r="L235" s="324">
        <v>0</v>
      </c>
      <c r="N235" s="341"/>
      <c r="O235" s="342"/>
      <c r="P235" s="342"/>
    </row>
    <row r="236" spans="1:16" ht="16.5" customHeight="1" x14ac:dyDescent="0.25">
      <c r="A236" s="325">
        <v>39447</v>
      </c>
      <c r="B236" s="322">
        <v>16.495677569999998</v>
      </c>
      <c r="C236" s="322">
        <v>0.95467840000000004</v>
      </c>
      <c r="D236" s="330">
        <v>17.450355969999997</v>
      </c>
      <c r="E236" s="323"/>
      <c r="F236" s="324">
        <v>9.8445688000000011</v>
      </c>
      <c r="G236" s="324">
        <v>1.1347591700000002</v>
      </c>
      <c r="H236" s="324">
        <v>3.7149523599999998</v>
      </c>
      <c r="I236" s="324">
        <v>2.7560756399999953</v>
      </c>
      <c r="J236" s="324"/>
      <c r="K236" s="324">
        <v>17.450355969999997</v>
      </c>
      <c r="L236" s="324">
        <v>0</v>
      </c>
      <c r="N236" s="341"/>
      <c r="O236" s="342"/>
      <c r="P236" s="342"/>
    </row>
    <row r="237" spans="1:16" ht="16.5" customHeight="1" x14ac:dyDescent="0.25">
      <c r="A237" s="19"/>
      <c r="B237" s="314"/>
      <c r="C237" s="314"/>
      <c r="D237" s="313"/>
      <c r="E237" s="323"/>
      <c r="F237" s="319"/>
      <c r="G237" s="319"/>
      <c r="H237" s="319"/>
      <c r="I237" s="319"/>
      <c r="J237" s="324"/>
      <c r="K237" s="319"/>
      <c r="L237" s="319"/>
      <c r="N237" s="341"/>
      <c r="O237" s="342"/>
      <c r="P237" s="342"/>
    </row>
    <row r="238" spans="1:16" ht="16.5" customHeight="1" x14ac:dyDescent="0.25">
      <c r="A238" s="321">
        <v>2008</v>
      </c>
      <c r="B238" s="322"/>
      <c r="C238" s="322"/>
      <c r="D238" s="330"/>
      <c r="E238" s="323"/>
      <c r="F238" s="324"/>
      <c r="G238" s="324"/>
      <c r="H238" s="324"/>
      <c r="I238" s="324"/>
      <c r="J238" s="324"/>
      <c r="K238" s="324"/>
      <c r="L238" s="324"/>
      <c r="N238" s="341"/>
      <c r="O238" s="342"/>
      <c r="P238" s="342"/>
    </row>
    <row r="239" spans="1:16" ht="16.5" customHeight="1" x14ac:dyDescent="0.25">
      <c r="A239" s="325">
        <v>39478</v>
      </c>
      <c r="B239" s="322">
        <v>12.933123519999999</v>
      </c>
      <c r="C239" s="322">
        <v>2.7002876600000003</v>
      </c>
      <c r="D239" s="330">
        <v>15.63341118</v>
      </c>
      <c r="E239" s="323"/>
      <c r="F239" s="324">
        <v>7.2747988000000001</v>
      </c>
      <c r="G239" s="324">
        <v>0.93085251000000002</v>
      </c>
      <c r="H239" s="324">
        <v>3.0806378799999998</v>
      </c>
      <c r="I239" s="324">
        <v>4.3471219899999998</v>
      </c>
      <c r="J239" s="324"/>
      <c r="K239" s="324">
        <v>15.63341118</v>
      </c>
      <c r="L239" s="324">
        <v>0</v>
      </c>
      <c r="N239" s="341"/>
      <c r="O239" s="342"/>
      <c r="P239" s="342"/>
    </row>
    <row r="240" spans="1:16" ht="16.5" customHeight="1" x14ac:dyDescent="0.25">
      <c r="A240" s="325">
        <v>39507</v>
      </c>
      <c r="B240" s="322">
        <v>13.578648159999997</v>
      </c>
      <c r="C240" s="322">
        <v>2.6068951000000005</v>
      </c>
      <c r="D240" s="330">
        <v>16.185543259999996</v>
      </c>
      <c r="E240" s="323"/>
      <c r="F240" s="324">
        <v>6.7390151000000005</v>
      </c>
      <c r="G240" s="324">
        <v>1.4375817200000001</v>
      </c>
      <c r="H240" s="324">
        <v>2.4379448600000004</v>
      </c>
      <c r="I240" s="324">
        <v>5.5710015799999955</v>
      </c>
      <c r="J240" s="324"/>
      <c r="K240" s="324">
        <v>16.185543259999996</v>
      </c>
      <c r="L240" s="324">
        <v>0</v>
      </c>
      <c r="N240" s="341"/>
      <c r="O240" s="342"/>
      <c r="P240" s="342"/>
    </row>
    <row r="241" spans="1:16" ht="16.5" customHeight="1" x14ac:dyDescent="0.25">
      <c r="A241" s="325">
        <v>39538</v>
      </c>
      <c r="B241" s="322">
        <v>13.033220448</v>
      </c>
      <c r="C241" s="322">
        <v>0.83969849000000008</v>
      </c>
      <c r="D241" s="330">
        <v>13.872918938</v>
      </c>
      <c r="E241" s="323"/>
      <c r="F241" s="324">
        <v>7.6588504999999998</v>
      </c>
      <c r="G241" s="324">
        <v>0.88632774000000003</v>
      </c>
      <c r="H241" s="324">
        <v>3.14139349</v>
      </c>
      <c r="I241" s="324">
        <v>2.186347207999999</v>
      </c>
      <c r="J241" s="324"/>
      <c r="K241" s="324">
        <v>13.872918938</v>
      </c>
      <c r="L241" s="324">
        <v>0</v>
      </c>
      <c r="N241" s="341"/>
      <c r="O241" s="342"/>
      <c r="P241" s="342"/>
    </row>
    <row r="242" spans="1:16" ht="16.5" customHeight="1" x14ac:dyDescent="0.25">
      <c r="A242" s="325">
        <v>39568</v>
      </c>
      <c r="B242" s="322">
        <v>11.063077759999999</v>
      </c>
      <c r="C242" s="322">
        <v>2.5998665199999995</v>
      </c>
      <c r="D242" s="330">
        <v>13.662944279999998</v>
      </c>
      <c r="E242" s="323"/>
      <c r="F242" s="324">
        <v>6.6727117900000001</v>
      </c>
      <c r="G242" s="324">
        <v>0.96553213999999998</v>
      </c>
      <c r="H242" s="324">
        <v>2.9624736199999999</v>
      </c>
      <c r="I242" s="324">
        <v>3.062226729999999</v>
      </c>
      <c r="J242" s="324"/>
      <c r="K242" s="324">
        <v>13.662944279999998</v>
      </c>
      <c r="L242" s="324">
        <v>0</v>
      </c>
      <c r="N242" s="341"/>
      <c r="O242" s="342"/>
      <c r="P242" s="342"/>
    </row>
    <row r="243" spans="1:16" ht="16.5" customHeight="1" x14ac:dyDescent="0.25">
      <c r="A243" s="325">
        <v>39599</v>
      </c>
      <c r="B243" s="322">
        <v>12.914505129999998</v>
      </c>
      <c r="C243" s="322">
        <v>1.9493168099999998</v>
      </c>
      <c r="D243" s="330">
        <v>14.863821939999998</v>
      </c>
      <c r="E243" s="323"/>
      <c r="F243" s="324">
        <v>8.7057592599999989</v>
      </c>
      <c r="G243" s="324">
        <v>1.3311718700000001</v>
      </c>
      <c r="H243" s="324">
        <v>2.6918903799999998</v>
      </c>
      <c r="I243" s="324">
        <v>2.1350004299999981</v>
      </c>
      <c r="J243" s="324"/>
      <c r="K243" s="324">
        <v>14.863821939999998</v>
      </c>
      <c r="L243" s="324">
        <v>0</v>
      </c>
      <c r="N243" s="341"/>
      <c r="O243" s="342"/>
      <c r="P243" s="342"/>
    </row>
    <row r="244" spans="1:16" ht="16.5" customHeight="1" x14ac:dyDescent="0.25">
      <c r="A244" s="325">
        <v>39629</v>
      </c>
      <c r="B244" s="322">
        <v>12.823660919999998</v>
      </c>
      <c r="C244" s="322">
        <v>3.8148452299999991</v>
      </c>
      <c r="D244" s="330">
        <v>16.638506149999998</v>
      </c>
      <c r="E244" s="323"/>
      <c r="F244" s="324">
        <v>7.6231700700000005</v>
      </c>
      <c r="G244" s="324">
        <v>0.96604493999999996</v>
      </c>
      <c r="H244" s="324">
        <v>2.9363014199999999</v>
      </c>
      <c r="I244" s="324">
        <v>5.1129897199999981</v>
      </c>
      <c r="J244" s="324"/>
      <c r="K244" s="324">
        <v>16.638506149999998</v>
      </c>
      <c r="L244" s="324">
        <v>0</v>
      </c>
      <c r="N244" s="341"/>
      <c r="O244" s="342"/>
      <c r="P244" s="342"/>
    </row>
    <row r="245" spans="1:16" ht="16.5" customHeight="1" x14ac:dyDescent="0.25">
      <c r="A245" s="325">
        <v>39660</v>
      </c>
      <c r="B245" s="322">
        <v>14.892241639999995</v>
      </c>
      <c r="C245" s="322">
        <v>2.2746126190000004</v>
      </c>
      <c r="D245" s="330">
        <v>17.166854258999994</v>
      </c>
      <c r="E245" s="323"/>
      <c r="F245" s="324">
        <v>9.2834757689999989</v>
      </c>
      <c r="G245" s="324">
        <v>1.47062783</v>
      </c>
      <c r="H245" s="324">
        <v>2.7883251000000002</v>
      </c>
      <c r="I245" s="324">
        <v>3.6244255599999953</v>
      </c>
      <c r="J245" s="324"/>
      <c r="K245" s="324">
        <v>17.166854258999994</v>
      </c>
      <c r="L245" s="324">
        <v>0</v>
      </c>
      <c r="N245" s="341"/>
      <c r="O245" s="342"/>
      <c r="P245" s="342"/>
    </row>
    <row r="246" spans="1:16" ht="16.5" customHeight="1" x14ac:dyDescent="0.25">
      <c r="A246" s="325">
        <v>39691</v>
      </c>
      <c r="B246" s="322">
        <v>14.969469389999997</v>
      </c>
      <c r="C246" s="322">
        <v>1.8506663799999998</v>
      </c>
      <c r="D246" s="330">
        <v>16.820135769999997</v>
      </c>
      <c r="E246" s="323"/>
      <c r="F246" s="324">
        <v>6.5674610800000011</v>
      </c>
      <c r="G246" s="324">
        <v>2.0725351399999998</v>
      </c>
      <c r="H246" s="324">
        <v>2.6520106999999995</v>
      </c>
      <c r="I246" s="324">
        <v>5.5281288499999963</v>
      </c>
      <c r="J246" s="324"/>
      <c r="K246" s="324">
        <v>16.820135769999997</v>
      </c>
      <c r="L246" s="324">
        <v>0</v>
      </c>
      <c r="N246" s="341"/>
      <c r="O246" s="342"/>
      <c r="P246" s="342"/>
    </row>
    <row r="247" spans="1:16" ht="16.5" customHeight="1" x14ac:dyDescent="0.25">
      <c r="A247" s="325">
        <v>39721</v>
      </c>
      <c r="B247" s="322">
        <v>13.546240720000002</v>
      </c>
      <c r="C247" s="322">
        <v>2.7160516599999998</v>
      </c>
      <c r="D247" s="330">
        <v>16.262292380000002</v>
      </c>
      <c r="E247" s="323"/>
      <c r="F247" s="324">
        <v>8.8005374800000009</v>
      </c>
      <c r="G247" s="324">
        <v>1.1651836200000001</v>
      </c>
      <c r="H247" s="324">
        <v>2.60564873</v>
      </c>
      <c r="I247" s="324">
        <v>3.6909225499999998</v>
      </c>
      <c r="J247" s="324"/>
      <c r="K247" s="324">
        <v>16.262292380000002</v>
      </c>
      <c r="L247" s="324">
        <v>0</v>
      </c>
      <c r="N247" s="341"/>
      <c r="O247" s="342"/>
      <c r="P247" s="342"/>
    </row>
    <row r="248" spans="1:16" ht="16.5" customHeight="1" x14ac:dyDescent="0.25">
      <c r="A248" s="325">
        <v>39752</v>
      </c>
      <c r="B248" s="322">
        <v>13.02878084</v>
      </c>
      <c r="C248" s="322">
        <v>3.3186474899999996</v>
      </c>
      <c r="D248" s="330">
        <v>16.34742833</v>
      </c>
      <c r="E248" s="323"/>
      <c r="F248" s="324">
        <v>8.1545771800000004</v>
      </c>
      <c r="G248" s="324">
        <v>1.0134347699999999</v>
      </c>
      <c r="H248" s="324">
        <v>2.0835711799999999</v>
      </c>
      <c r="I248" s="324">
        <v>5.0958451999999994</v>
      </c>
      <c r="J248" s="324"/>
      <c r="K248" s="324">
        <v>16.34742833</v>
      </c>
      <c r="L248" s="324">
        <v>0</v>
      </c>
      <c r="N248" s="341"/>
      <c r="O248" s="342"/>
      <c r="P248" s="342"/>
    </row>
    <row r="249" spans="1:16" ht="16.5" customHeight="1" x14ac:dyDescent="0.25">
      <c r="A249" s="325">
        <v>39782</v>
      </c>
      <c r="B249" s="322">
        <v>10.283756210000004</v>
      </c>
      <c r="C249" s="322">
        <v>1.9615839900000003</v>
      </c>
      <c r="D249" s="330">
        <v>12.245340200000005</v>
      </c>
      <c r="E249" s="323"/>
      <c r="F249" s="324">
        <v>5.7191155299999998</v>
      </c>
      <c r="G249" s="324">
        <v>0.91445615000000002</v>
      </c>
      <c r="H249" s="324">
        <v>0.96958838999999997</v>
      </c>
      <c r="I249" s="324">
        <v>4.6421801300000043</v>
      </c>
      <c r="J249" s="324"/>
      <c r="K249" s="324">
        <v>12.245340200000005</v>
      </c>
      <c r="L249" s="324">
        <v>0</v>
      </c>
      <c r="N249" s="341"/>
      <c r="O249" s="342"/>
      <c r="P249" s="342"/>
    </row>
    <row r="250" spans="1:16" ht="16.5" customHeight="1" x14ac:dyDescent="0.25">
      <c r="A250" s="325">
        <v>39813</v>
      </c>
      <c r="B250" s="322">
        <v>18.239412820000005</v>
      </c>
      <c r="C250" s="322">
        <v>1.9441857</v>
      </c>
      <c r="D250" s="330">
        <v>20.183598520000004</v>
      </c>
      <c r="E250" s="323"/>
      <c r="F250" s="324">
        <v>11.628641929999997</v>
      </c>
      <c r="G250" s="324">
        <v>1.5792395800000001</v>
      </c>
      <c r="H250" s="324">
        <v>2.98159917</v>
      </c>
      <c r="I250" s="324">
        <v>3.9941178400000084</v>
      </c>
      <c r="J250" s="324"/>
      <c r="K250" s="324">
        <v>20.183598520000004</v>
      </c>
      <c r="L250" s="324">
        <v>0</v>
      </c>
      <c r="N250" s="341"/>
      <c r="O250" s="342"/>
      <c r="P250" s="342"/>
    </row>
    <row r="251" spans="1:16" ht="16.5" customHeight="1" x14ac:dyDescent="0.25">
      <c r="A251" s="19"/>
      <c r="B251" s="314"/>
      <c r="C251" s="314"/>
      <c r="D251" s="313"/>
      <c r="E251" s="323"/>
      <c r="F251" s="319"/>
      <c r="G251" s="319"/>
      <c r="H251" s="319"/>
      <c r="I251" s="319"/>
      <c r="J251" s="324"/>
      <c r="K251" s="319"/>
      <c r="L251" s="319"/>
      <c r="N251" s="341"/>
      <c r="O251" s="342"/>
      <c r="P251" s="342"/>
    </row>
    <row r="252" spans="1:16" ht="16.5" customHeight="1" x14ac:dyDescent="0.25">
      <c r="A252" s="321">
        <v>2009</v>
      </c>
      <c r="B252" s="322"/>
      <c r="C252" s="322"/>
      <c r="D252" s="330"/>
      <c r="E252" s="323"/>
      <c r="F252" s="324"/>
      <c r="G252" s="324"/>
      <c r="H252" s="324"/>
      <c r="I252" s="324"/>
      <c r="J252" s="324"/>
      <c r="K252" s="324"/>
      <c r="L252" s="324"/>
      <c r="N252" s="341"/>
      <c r="O252" s="342"/>
      <c r="P252" s="342"/>
    </row>
    <row r="253" spans="1:16" ht="16.5" customHeight="1" x14ac:dyDescent="0.25">
      <c r="A253" s="325">
        <v>39844</v>
      </c>
      <c r="B253" s="322">
        <v>9.7169894799999987</v>
      </c>
      <c r="C253" s="322">
        <v>1.7650954500000002</v>
      </c>
      <c r="D253" s="330">
        <v>11.482084929999999</v>
      </c>
      <c r="E253" s="323"/>
      <c r="F253" s="324">
        <v>6.2618867200000006</v>
      </c>
      <c r="G253" s="324">
        <v>0.68393293000000011</v>
      </c>
      <c r="H253" s="324">
        <v>1.6344778</v>
      </c>
      <c r="I253" s="324">
        <v>2.9017874799999994</v>
      </c>
      <c r="J253" s="324"/>
      <c r="K253" s="324">
        <v>11.482084929999999</v>
      </c>
      <c r="L253" s="324">
        <v>0</v>
      </c>
      <c r="N253" s="341"/>
      <c r="O253" s="342"/>
      <c r="P253" s="342"/>
    </row>
    <row r="254" spans="1:16" ht="16.5" customHeight="1" x14ac:dyDescent="0.25">
      <c r="A254" s="325">
        <v>39872</v>
      </c>
      <c r="B254" s="322">
        <v>9.573551430000002</v>
      </c>
      <c r="C254" s="322">
        <v>1.6000189700000005</v>
      </c>
      <c r="D254" s="330">
        <v>11.173570400000003</v>
      </c>
      <c r="E254" s="323"/>
      <c r="F254" s="324">
        <v>6.6363074500000003</v>
      </c>
      <c r="G254" s="324">
        <v>0.68349496999999992</v>
      </c>
      <c r="H254" s="324">
        <v>1.25094376</v>
      </c>
      <c r="I254" s="324">
        <v>2.6028242200000022</v>
      </c>
      <c r="J254" s="324"/>
      <c r="K254" s="324">
        <v>11.173570400000003</v>
      </c>
      <c r="L254" s="324">
        <v>0</v>
      </c>
      <c r="N254" s="341"/>
      <c r="O254" s="342"/>
      <c r="P254" s="342"/>
    </row>
    <row r="255" spans="1:16" ht="16.5" customHeight="1" x14ac:dyDescent="0.25">
      <c r="A255" s="325">
        <v>39903</v>
      </c>
      <c r="B255" s="322">
        <v>11.137046649999997</v>
      </c>
      <c r="C255" s="322">
        <v>2.5309895199999994</v>
      </c>
      <c r="D255" s="330">
        <v>13.668036169999997</v>
      </c>
      <c r="E255" s="323"/>
      <c r="F255" s="324">
        <v>7.9374148500000006</v>
      </c>
      <c r="G255" s="324">
        <v>1.33817948</v>
      </c>
      <c r="H255" s="324">
        <v>1.2127118300000002</v>
      </c>
      <c r="I255" s="324">
        <v>3.1797300099999966</v>
      </c>
      <c r="J255" s="324"/>
      <c r="K255" s="324">
        <v>13.668036169999997</v>
      </c>
      <c r="L255" s="324">
        <v>0</v>
      </c>
      <c r="N255" s="341"/>
      <c r="O255" s="342"/>
      <c r="P255" s="342"/>
    </row>
    <row r="256" spans="1:16" ht="16.5" customHeight="1" x14ac:dyDescent="0.25">
      <c r="A256" s="325">
        <v>39933</v>
      </c>
      <c r="B256" s="322">
        <v>11.110845030000002</v>
      </c>
      <c r="C256" s="322">
        <v>2.4707505400000001</v>
      </c>
      <c r="D256" s="330">
        <v>13.581595570000001</v>
      </c>
      <c r="E256" s="323"/>
      <c r="F256" s="324">
        <v>8.3115334799999996</v>
      </c>
      <c r="G256" s="324">
        <v>1.0927423399999998</v>
      </c>
      <c r="H256" s="324">
        <v>1.5233010999999999</v>
      </c>
      <c r="I256" s="324">
        <v>2.6540186500000029</v>
      </c>
      <c r="J256" s="324"/>
      <c r="K256" s="324">
        <v>13.581595570000001</v>
      </c>
      <c r="L256" s="324">
        <v>0</v>
      </c>
      <c r="N256" s="341"/>
      <c r="O256" s="342"/>
      <c r="P256" s="342"/>
    </row>
    <row r="257" spans="1:16" ht="16.5" customHeight="1" x14ac:dyDescent="0.25">
      <c r="A257" s="325">
        <v>39964</v>
      </c>
      <c r="B257" s="322">
        <v>9.9979140399999995</v>
      </c>
      <c r="C257" s="322">
        <v>2.17320359</v>
      </c>
      <c r="D257" s="330">
        <v>12.171117629999999</v>
      </c>
      <c r="E257" s="323"/>
      <c r="F257" s="324">
        <v>6.3367256400000009</v>
      </c>
      <c r="G257" s="324">
        <v>1.1444959099999998</v>
      </c>
      <c r="H257" s="324">
        <v>1.2914973200000002</v>
      </c>
      <c r="I257" s="324">
        <v>3.3983987599999992</v>
      </c>
      <c r="J257" s="324"/>
      <c r="K257" s="324">
        <v>12.171117629999999</v>
      </c>
      <c r="L257" s="324">
        <v>0</v>
      </c>
      <c r="N257" s="341"/>
      <c r="O257" s="342"/>
      <c r="P257" s="342"/>
    </row>
    <row r="258" spans="1:16" ht="16.5" customHeight="1" x14ac:dyDescent="0.25">
      <c r="A258" s="325">
        <v>39994</v>
      </c>
      <c r="B258" s="322">
        <v>12.348372949999998</v>
      </c>
      <c r="C258" s="322">
        <v>1.7621960400000003</v>
      </c>
      <c r="D258" s="330">
        <v>14.110568989999999</v>
      </c>
      <c r="E258" s="323"/>
      <c r="F258" s="324">
        <v>8.0830508899999991</v>
      </c>
      <c r="G258" s="324">
        <v>1.47529613</v>
      </c>
      <c r="H258" s="324">
        <v>2.2662309900000004</v>
      </c>
      <c r="I258" s="324">
        <v>2.2859909799999993</v>
      </c>
      <c r="J258" s="324"/>
      <c r="K258" s="324">
        <v>14.110568989999999</v>
      </c>
      <c r="L258" s="324">
        <v>0</v>
      </c>
      <c r="N258" s="341"/>
      <c r="O258" s="342"/>
      <c r="P258" s="342"/>
    </row>
    <row r="259" spans="1:16" ht="16.5" customHeight="1" x14ac:dyDescent="0.25">
      <c r="A259" s="325">
        <v>40025</v>
      </c>
      <c r="B259" s="322">
        <v>11.29974766</v>
      </c>
      <c r="C259" s="322">
        <v>2.0477503100000001</v>
      </c>
      <c r="D259" s="330">
        <v>13.347497969999999</v>
      </c>
      <c r="E259" s="323"/>
      <c r="F259" s="324">
        <v>7.9808344299999998</v>
      </c>
      <c r="G259" s="324">
        <v>1.4433326499999999</v>
      </c>
      <c r="H259" s="324">
        <v>1.3547070999999999</v>
      </c>
      <c r="I259" s="324">
        <v>2.5686237899999984</v>
      </c>
      <c r="J259" s="324"/>
      <c r="K259" s="324">
        <v>13.347497969999999</v>
      </c>
      <c r="L259" s="324">
        <v>0</v>
      </c>
      <c r="N259" s="341"/>
      <c r="O259" s="342"/>
      <c r="P259" s="342"/>
    </row>
    <row r="260" spans="1:16" ht="16.5" customHeight="1" x14ac:dyDescent="0.25">
      <c r="A260" s="325">
        <v>40056</v>
      </c>
      <c r="B260" s="322">
        <v>9.8827266999999992</v>
      </c>
      <c r="C260" s="322">
        <v>1.8556957599999999</v>
      </c>
      <c r="D260" s="330">
        <v>11.738422459999999</v>
      </c>
      <c r="E260" s="323"/>
      <c r="F260" s="324">
        <v>6.5083746299999996</v>
      </c>
      <c r="G260" s="324">
        <v>1.1016027699999997</v>
      </c>
      <c r="H260" s="324">
        <v>1.1135337199999999</v>
      </c>
      <c r="I260" s="324">
        <v>3.0149113399999994</v>
      </c>
      <c r="J260" s="324"/>
      <c r="K260" s="324">
        <v>11.738422459999999</v>
      </c>
      <c r="L260" s="324">
        <v>0</v>
      </c>
      <c r="N260" s="341"/>
      <c r="O260" s="342"/>
      <c r="P260" s="342"/>
    </row>
    <row r="261" spans="1:16" ht="16.5" customHeight="1" x14ac:dyDescent="0.25">
      <c r="A261" s="325">
        <v>40086</v>
      </c>
      <c r="B261" s="322">
        <v>9.9185970699999988</v>
      </c>
      <c r="C261" s="322">
        <v>2.42017083</v>
      </c>
      <c r="D261" s="330">
        <v>12.338767899999999</v>
      </c>
      <c r="E261" s="323"/>
      <c r="F261" s="324">
        <v>6.8612734</v>
      </c>
      <c r="G261" s="324">
        <v>1.4088840600000001</v>
      </c>
      <c r="H261" s="324">
        <v>1.2951934300000001</v>
      </c>
      <c r="I261" s="324">
        <v>2.7734170099999993</v>
      </c>
      <c r="J261" s="324"/>
      <c r="K261" s="324">
        <v>12.338767899999999</v>
      </c>
      <c r="L261" s="324">
        <v>0</v>
      </c>
      <c r="N261" s="341"/>
      <c r="O261" s="342"/>
      <c r="P261" s="342"/>
    </row>
    <row r="262" spans="1:16" ht="16.5" customHeight="1" x14ac:dyDescent="0.25">
      <c r="A262" s="325">
        <v>40117</v>
      </c>
      <c r="B262" s="322">
        <v>10.628244230000002</v>
      </c>
      <c r="C262" s="322">
        <v>2.6792671000000006</v>
      </c>
      <c r="D262" s="330">
        <v>13.307511330000002</v>
      </c>
      <c r="E262" s="323"/>
      <c r="F262" s="324">
        <v>3.9472016400000003</v>
      </c>
      <c r="G262" s="324">
        <v>1.2005896399999998</v>
      </c>
      <c r="H262" s="324">
        <v>0.9993955699999999</v>
      </c>
      <c r="I262" s="324">
        <v>7.1603244800000025</v>
      </c>
      <c r="J262" s="324"/>
      <c r="K262" s="324">
        <v>13.307511330000002</v>
      </c>
      <c r="L262" s="324">
        <v>0</v>
      </c>
      <c r="N262" s="341"/>
      <c r="O262" s="342"/>
      <c r="P262" s="342"/>
    </row>
    <row r="263" spans="1:16" ht="16.5" customHeight="1" x14ac:dyDescent="0.25">
      <c r="A263" s="325">
        <v>40147</v>
      </c>
      <c r="B263" s="322">
        <v>9.9092922340000005</v>
      </c>
      <c r="C263" s="322">
        <v>1.8300884800000001</v>
      </c>
      <c r="D263" s="330">
        <v>11.739380714000001</v>
      </c>
      <c r="E263" s="323"/>
      <c r="F263" s="324">
        <v>5.8271330999999984</v>
      </c>
      <c r="G263" s="324">
        <v>0.94361106400000017</v>
      </c>
      <c r="H263" s="324">
        <v>1.0748071000000001</v>
      </c>
      <c r="I263" s="324">
        <v>3.8938294500000028</v>
      </c>
      <c r="J263" s="324"/>
      <c r="K263" s="324">
        <v>11.739380714000001</v>
      </c>
      <c r="L263" s="324">
        <v>0</v>
      </c>
      <c r="N263" s="341"/>
      <c r="O263" s="342"/>
      <c r="P263" s="342"/>
    </row>
    <row r="264" spans="1:16" ht="16.5" customHeight="1" x14ac:dyDescent="0.25">
      <c r="A264" s="325">
        <v>40178</v>
      </c>
      <c r="B264" s="322">
        <v>14.124232659999999</v>
      </c>
      <c r="C264" s="322">
        <v>3.6020496000000004</v>
      </c>
      <c r="D264" s="330">
        <v>17.726282259999998</v>
      </c>
      <c r="E264" s="323"/>
      <c r="F264" s="324">
        <v>8.50255647</v>
      </c>
      <c r="G264" s="324">
        <v>1.39717918</v>
      </c>
      <c r="H264" s="324">
        <v>2.0114801</v>
      </c>
      <c r="I264" s="324">
        <v>5.8150665099999976</v>
      </c>
      <c r="J264" s="324"/>
      <c r="K264" s="324">
        <v>17.726282259999998</v>
      </c>
      <c r="L264" s="324">
        <v>0</v>
      </c>
      <c r="N264" s="341"/>
      <c r="O264" s="342"/>
      <c r="P264" s="342"/>
    </row>
    <row r="265" spans="1:16" ht="16.5" customHeight="1" x14ac:dyDescent="0.25">
      <c r="A265" s="19"/>
      <c r="B265" s="314"/>
      <c r="C265" s="314"/>
      <c r="D265" s="313"/>
      <c r="E265" s="323"/>
      <c r="F265" s="319"/>
      <c r="G265" s="319"/>
      <c r="H265" s="319"/>
      <c r="I265" s="319"/>
      <c r="J265" s="324"/>
      <c r="K265" s="319"/>
      <c r="L265" s="319"/>
      <c r="N265" s="341"/>
      <c r="O265" s="342"/>
      <c r="P265" s="342"/>
    </row>
    <row r="266" spans="1:16" ht="16.5" customHeight="1" x14ac:dyDescent="0.25">
      <c r="A266" s="321">
        <v>2010</v>
      </c>
      <c r="B266" s="322"/>
      <c r="C266" s="322"/>
      <c r="D266" s="330"/>
      <c r="E266" s="323"/>
      <c r="F266" s="324"/>
      <c r="G266" s="324"/>
      <c r="H266" s="324"/>
      <c r="I266" s="324"/>
      <c r="J266" s="324"/>
      <c r="K266" s="324"/>
      <c r="L266" s="324"/>
      <c r="N266" s="341"/>
      <c r="O266" s="342"/>
      <c r="P266" s="342"/>
    </row>
    <row r="267" spans="1:16" ht="16.5" customHeight="1" x14ac:dyDescent="0.25">
      <c r="A267" s="325">
        <v>40209</v>
      </c>
      <c r="B267" s="322">
        <v>8.3912957899999974</v>
      </c>
      <c r="C267" s="322">
        <v>2.3329858099999994</v>
      </c>
      <c r="D267" s="330">
        <v>10.724281599999998</v>
      </c>
      <c r="E267" s="323"/>
      <c r="F267" s="324">
        <v>4.0981189999999996</v>
      </c>
      <c r="G267" s="324">
        <v>0.96125400000000005</v>
      </c>
      <c r="H267" s="324">
        <v>1.3556299999999999</v>
      </c>
      <c r="I267" s="324">
        <v>4.3092785999999981</v>
      </c>
      <c r="J267" s="324"/>
      <c r="K267" s="324">
        <v>10.724281599999998</v>
      </c>
      <c r="L267" s="324">
        <v>0</v>
      </c>
      <c r="N267" s="341"/>
      <c r="O267" s="342"/>
      <c r="P267" s="342"/>
    </row>
    <row r="268" spans="1:16" ht="16.5" customHeight="1" x14ac:dyDescent="0.25">
      <c r="A268" s="325">
        <v>40237</v>
      </c>
      <c r="B268" s="322">
        <v>8.3900157699999998</v>
      </c>
      <c r="C268" s="322">
        <v>1.7332872099999999</v>
      </c>
      <c r="D268" s="330">
        <v>10.12330298</v>
      </c>
      <c r="E268" s="323"/>
      <c r="F268" s="324">
        <v>5.6229809800000004</v>
      </c>
      <c r="G268" s="324">
        <v>0.58474354000000006</v>
      </c>
      <c r="H268" s="324">
        <v>1.3953941699999999</v>
      </c>
      <c r="I268" s="324">
        <v>2.5201842899999995</v>
      </c>
      <c r="J268" s="324"/>
      <c r="K268" s="324">
        <v>10.12330298</v>
      </c>
      <c r="L268" s="324">
        <v>0</v>
      </c>
      <c r="N268" s="341"/>
      <c r="O268" s="342"/>
      <c r="P268" s="342"/>
    </row>
    <row r="269" spans="1:16" ht="16.5" customHeight="1" x14ac:dyDescent="0.25">
      <c r="A269" s="325">
        <v>40268</v>
      </c>
      <c r="B269" s="322">
        <v>10.227372079999999</v>
      </c>
      <c r="C269" s="322">
        <v>2.0807195599999999</v>
      </c>
      <c r="D269" s="330">
        <v>12.308091639999999</v>
      </c>
      <c r="E269" s="323"/>
      <c r="F269" s="324">
        <v>7.3053798500000005</v>
      </c>
      <c r="G269" s="324">
        <v>0.49970360999999996</v>
      </c>
      <c r="H269" s="324">
        <v>1.7052574599999999</v>
      </c>
      <c r="I269" s="324">
        <v>2.797750719999998</v>
      </c>
      <c r="J269" s="324"/>
      <c r="K269" s="324">
        <v>12.308091639999999</v>
      </c>
      <c r="L269" s="324">
        <v>0</v>
      </c>
      <c r="N269" s="341"/>
      <c r="O269" s="342"/>
      <c r="P269" s="342"/>
    </row>
    <row r="270" spans="1:16" ht="16.5" customHeight="1" x14ac:dyDescent="0.25">
      <c r="A270" s="325">
        <v>40298</v>
      </c>
      <c r="B270" s="322">
        <v>11.24134061</v>
      </c>
      <c r="C270" s="322">
        <v>2.7013900900000003</v>
      </c>
      <c r="D270" s="330">
        <v>13.9427307</v>
      </c>
      <c r="E270" s="323"/>
      <c r="F270" s="324">
        <v>8.1045178899999986</v>
      </c>
      <c r="G270" s="324">
        <v>0.79077289999999989</v>
      </c>
      <c r="H270" s="324">
        <v>2.0240576799999999</v>
      </c>
      <c r="I270" s="324">
        <v>3.0233822300000011</v>
      </c>
      <c r="J270" s="324"/>
      <c r="K270" s="324">
        <v>13.9427307</v>
      </c>
      <c r="L270" s="324">
        <v>0</v>
      </c>
      <c r="N270" s="341"/>
      <c r="O270" s="342"/>
      <c r="P270" s="342"/>
    </row>
    <row r="271" spans="1:16" ht="16.5" customHeight="1" x14ac:dyDescent="0.25">
      <c r="A271" s="325">
        <v>40329</v>
      </c>
      <c r="B271" s="322">
        <v>12.692409420000001</v>
      </c>
      <c r="C271" s="322">
        <v>2.0885004999999999</v>
      </c>
      <c r="D271" s="330">
        <v>14.780909920000001</v>
      </c>
      <c r="E271" s="323"/>
      <c r="F271" s="324">
        <v>10.102324250000001</v>
      </c>
      <c r="G271" s="324">
        <v>0.77257305000000009</v>
      </c>
      <c r="H271" s="324">
        <v>1.82035795</v>
      </c>
      <c r="I271" s="324">
        <v>2.0856546700000003</v>
      </c>
      <c r="J271" s="324"/>
      <c r="K271" s="324">
        <v>14.780909920000001</v>
      </c>
      <c r="L271" s="324">
        <v>0</v>
      </c>
      <c r="N271" s="341"/>
      <c r="O271" s="342"/>
      <c r="P271" s="342"/>
    </row>
    <row r="272" spans="1:16" ht="16.5" customHeight="1" x14ac:dyDescent="0.25">
      <c r="A272" s="325">
        <v>40359</v>
      </c>
      <c r="B272" s="322">
        <v>10.930245730000003</v>
      </c>
      <c r="C272" s="322">
        <v>4.4232783999999992</v>
      </c>
      <c r="D272" s="330">
        <v>15.353524130000002</v>
      </c>
      <c r="E272" s="323"/>
      <c r="F272" s="324">
        <v>8.66785563</v>
      </c>
      <c r="G272" s="324">
        <v>0.71793907000000001</v>
      </c>
      <c r="H272" s="324">
        <v>1.4340648899999999</v>
      </c>
      <c r="I272" s="324">
        <v>4.533664540000002</v>
      </c>
      <c r="J272" s="324"/>
      <c r="K272" s="324">
        <v>15.353524130000002</v>
      </c>
      <c r="L272" s="324">
        <v>0</v>
      </c>
      <c r="N272" s="341"/>
      <c r="O272" s="342"/>
      <c r="P272" s="342"/>
    </row>
    <row r="273" spans="1:16" ht="16.5" customHeight="1" x14ac:dyDescent="0.25">
      <c r="A273" s="325">
        <v>40390</v>
      </c>
      <c r="B273" s="322">
        <v>10.77035089</v>
      </c>
      <c r="C273" s="322">
        <v>0.51485715999999992</v>
      </c>
      <c r="D273" s="330">
        <v>11.28520805</v>
      </c>
      <c r="E273" s="323"/>
      <c r="F273" s="324">
        <v>8.065417290000001</v>
      </c>
      <c r="G273" s="324">
        <v>1.2909675499999997</v>
      </c>
      <c r="H273" s="324">
        <v>1.1949266800000002</v>
      </c>
      <c r="I273" s="324">
        <v>0.7338965299999991</v>
      </c>
      <c r="J273" s="324"/>
      <c r="K273" s="324">
        <v>11.28520805</v>
      </c>
      <c r="L273" s="324">
        <v>0</v>
      </c>
      <c r="N273" s="341"/>
      <c r="O273" s="342"/>
      <c r="P273" s="342"/>
    </row>
    <row r="274" spans="1:16" ht="16.5" customHeight="1" x14ac:dyDescent="0.25">
      <c r="A274" s="325">
        <v>40421</v>
      </c>
      <c r="B274" s="322">
        <v>10.369193540000003</v>
      </c>
      <c r="C274" s="322">
        <v>2.6106454300000004</v>
      </c>
      <c r="D274" s="330">
        <v>12.979838970000003</v>
      </c>
      <c r="E274" s="323"/>
      <c r="F274" s="324">
        <v>7.3013880700000007</v>
      </c>
      <c r="G274" s="324">
        <v>1.5262342499999999</v>
      </c>
      <c r="H274" s="324">
        <v>1.7629761099999999</v>
      </c>
      <c r="I274" s="324">
        <v>2.389240540000003</v>
      </c>
      <c r="J274" s="324"/>
      <c r="K274" s="324">
        <v>12.979838970000003</v>
      </c>
      <c r="L274" s="324">
        <v>0</v>
      </c>
      <c r="N274" s="341"/>
      <c r="O274" s="342"/>
      <c r="P274" s="342"/>
    </row>
    <row r="275" spans="1:16" ht="16.5" customHeight="1" x14ac:dyDescent="0.25">
      <c r="A275" s="325">
        <v>40451</v>
      </c>
      <c r="B275" s="322">
        <v>11.324387789999999</v>
      </c>
      <c r="C275" s="322">
        <v>2.7084532000000001</v>
      </c>
      <c r="D275" s="330">
        <v>14.03284099</v>
      </c>
      <c r="E275" s="323"/>
      <c r="F275" s="324">
        <v>8.9653041900000012</v>
      </c>
      <c r="G275" s="324">
        <v>1.5983610899999998</v>
      </c>
      <c r="H275" s="324">
        <v>2.1817358599999999</v>
      </c>
      <c r="I275" s="324">
        <v>1.2874398500000002</v>
      </c>
      <c r="J275" s="324"/>
      <c r="K275" s="324">
        <v>14.03284099</v>
      </c>
      <c r="L275" s="324">
        <v>0</v>
      </c>
      <c r="N275" s="341"/>
      <c r="O275" s="342"/>
      <c r="P275" s="342"/>
    </row>
    <row r="276" spans="1:16" ht="16.5" customHeight="1" x14ac:dyDescent="0.25">
      <c r="A276" s="325">
        <v>40482</v>
      </c>
      <c r="B276" s="322">
        <v>10.797818019999999</v>
      </c>
      <c r="C276" s="322">
        <v>1.4017670600000001</v>
      </c>
      <c r="D276" s="330">
        <v>12.199585079999999</v>
      </c>
      <c r="E276" s="323"/>
      <c r="F276" s="324">
        <v>7.251080749999999</v>
      </c>
      <c r="G276" s="324">
        <v>1.59976966</v>
      </c>
      <c r="H276" s="324">
        <v>1.86993104</v>
      </c>
      <c r="I276" s="324">
        <v>1.478803629999998</v>
      </c>
      <c r="J276" s="324"/>
      <c r="K276" s="324">
        <v>12.199585079999999</v>
      </c>
      <c r="L276" s="324">
        <v>0</v>
      </c>
      <c r="N276" s="341"/>
      <c r="O276" s="342"/>
      <c r="P276" s="342"/>
    </row>
    <row r="277" spans="1:16" ht="16.5" customHeight="1" x14ac:dyDescent="0.25">
      <c r="A277" s="325">
        <v>40512</v>
      </c>
      <c r="B277" s="322">
        <v>9.807339810000002</v>
      </c>
      <c r="C277" s="322">
        <v>3.8387357299999998</v>
      </c>
      <c r="D277" s="330">
        <v>13.646075540000002</v>
      </c>
      <c r="E277" s="323"/>
      <c r="F277" s="324">
        <v>6.9182466600000003</v>
      </c>
      <c r="G277" s="324">
        <v>2.24564056</v>
      </c>
      <c r="H277" s="324">
        <v>1.7865470000000001</v>
      </c>
      <c r="I277" s="324">
        <v>2.6956413200000018</v>
      </c>
      <c r="J277" s="324"/>
      <c r="K277" s="324">
        <v>13.646075540000002</v>
      </c>
      <c r="L277" s="324">
        <v>0</v>
      </c>
      <c r="N277" s="341"/>
      <c r="O277" s="342"/>
      <c r="P277" s="342"/>
    </row>
    <row r="278" spans="1:16" ht="16.5" customHeight="1" x14ac:dyDescent="0.25">
      <c r="A278" s="325">
        <v>40543</v>
      </c>
      <c r="B278" s="322">
        <v>14.254024289999998</v>
      </c>
      <c r="C278" s="322">
        <v>2.4424117700000001</v>
      </c>
      <c r="D278" s="330">
        <v>16.69643606</v>
      </c>
      <c r="E278" s="323"/>
      <c r="F278" s="324">
        <v>10.28011517</v>
      </c>
      <c r="G278" s="324">
        <v>2.2402259999999998</v>
      </c>
      <c r="H278" s="324">
        <v>3.0821107199999997</v>
      </c>
      <c r="I278" s="324">
        <v>1.0939841700000006</v>
      </c>
      <c r="J278" s="324"/>
      <c r="K278" s="324">
        <v>16.69643606</v>
      </c>
      <c r="L278" s="324">
        <v>0</v>
      </c>
      <c r="N278" s="341"/>
      <c r="O278" s="342"/>
      <c r="P278" s="342"/>
    </row>
    <row r="279" spans="1:16" ht="16.5" customHeight="1" x14ac:dyDescent="0.25">
      <c r="A279" s="19"/>
      <c r="B279" s="314"/>
      <c r="C279" s="314"/>
      <c r="D279" s="313"/>
      <c r="E279" s="323"/>
      <c r="F279" s="319"/>
      <c r="G279" s="319"/>
      <c r="H279" s="319"/>
      <c r="I279" s="319"/>
      <c r="J279" s="324"/>
      <c r="K279" s="319"/>
      <c r="L279" s="319"/>
      <c r="N279" s="341"/>
      <c r="O279" s="342"/>
      <c r="P279" s="342"/>
    </row>
    <row r="280" spans="1:16" ht="16.5" customHeight="1" x14ac:dyDescent="0.25">
      <c r="A280" s="321">
        <v>2011</v>
      </c>
      <c r="B280" s="322"/>
      <c r="C280" s="322"/>
      <c r="D280" s="330"/>
      <c r="E280" s="323"/>
      <c r="F280" s="324"/>
      <c r="G280" s="324"/>
      <c r="H280" s="324"/>
      <c r="I280" s="324"/>
      <c r="J280" s="324"/>
      <c r="K280" s="324"/>
      <c r="L280" s="324"/>
      <c r="N280" s="341"/>
      <c r="O280" s="342"/>
      <c r="P280" s="342"/>
    </row>
    <row r="281" spans="1:16" ht="16.5" customHeight="1" x14ac:dyDescent="0.25">
      <c r="A281" s="325">
        <v>40574</v>
      </c>
      <c r="B281" s="322">
        <v>6.0694075300000003</v>
      </c>
      <c r="C281" s="322">
        <v>1.47830094</v>
      </c>
      <c r="D281" s="330">
        <v>7.5477084699999999</v>
      </c>
      <c r="E281" s="323"/>
      <c r="F281" s="324">
        <v>3.6143355499999998</v>
      </c>
      <c r="G281" s="324">
        <v>1.0977276200000001</v>
      </c>
      <c r="H281" s="324">
        <v>1.5340596200000001</v>
      </c>
      <c r="I281" s="324">
        <v>1.3015856799999996</v>
      </c>
      <c r="J281" s="324"/>
      <c r="K281" s="324">
        <v>7.5477084699999999</v>
      </c>
      <c r="L281" s="324">
        <v>0</v>
      </c>
      <c r="N281" s="341"/>
      <c r="O281" s="342"/>
      <c r="P281" s="342"/>
    </row>
    <row r="282" spans="1:16" ht="16.5" customHeight="1" x14ac:dyDescent="0.25">
      <c r="A282" s="325">
        <v>40602</v>
      </c>
      <c r="B282" s="322">
        <v>5.2136810799999926</v>
      </c>
      <c r="C282" s="322">
        <v>2.1869371300000005</v>
      </c>
      <c r="D282" s="330">
        <v>7.4006182099999931</v>
      </c>
      <c r="E282" s="323"/>
      <c r="F282" s="324">
        <v>4</v>
      </c>
      <c r="G282" s="324">
        <v>1.3550239700000002</v>
      </c>
      <c r="H282" s="324">
        <v>1.3322980099999999</v>
      </c>
      <c r="I282" s="324">
        <v>0.71329622999999298</v>
      </c>
      <c r="J282" s="324"/>
      <c r="K282" s="324">
        <v>7.4006182099999931</v>
      </c>
      <c r="L282" s="324">
        <v>0</v>
      </c>
      <c r="N282" s="341"/>
      <c r="O282" s="342"/>
      <c r="P282" s="342"/>
    </row>
    <row r="283" spans="1:16" ht="16.5" customHeight="1" x14ac:dyDescent="0.25">
      <c r="A283" s="325">
        <v>40633</v>
      </c>
      <c r="B283" s="322">
        <v>5.8443863800000004</v>
      </c>
      <c r="C283" s="322">
        <v>1.351257884</v>
      </c>
      <c r="D283" s="330">
        <v>7.1956442640000002</v>
      </c>
      <c r="E283" s="323"/>
      <c r="F283" s="324">
        <v>2.2999999999999998</v>
      </c>
      <c r="G283" s="324">
        <v>1.9731931399999998</v>
      </c>
      <c r="H283" s="324">
        <v>1.5802956399999999</v>
      </c>
      <c r="I283" s="324">
        <v>1.3421554840000001</v>
      </c>
      <c r="J283" s="324"/>
      <c r="K283" s="324">
        <v>7.1956442640000002</v>
      </c>
      <c r="L283" s="324">
        <v>0</v>
      </c>
      <c r="N283" s="341"/>
      <c r="O283" s="342"/>
      <c r="P283" s="342"/>
    </row>
    <row r="284" spans="1:16" ht="16.5" customHeight="1" x14ac:dyDescent="0.25">
      <c r="A284" s="325">
        <v>40663</v>
      </c>
      <c r="B284" s="322">
        <v>9.4167891299999997</v>
      </c>
      <c r="C284" s="322">
        <v>3.29817202</v>
      </c>
      <c r="D284" s="330">
        <v>12.714961150000001</v>
      </c>
      <c r="E284" s="323"/>
      <c r="F284" s="324">
        <v>5.7808226700000001</v>
      </c>
      <c r="G284" s="324">
        <v>1.5124997499999999</v>
      </c>
      <c r="H284" s="324">
        <v>2.2629905799999999</v>
      </c>
      <c r="I284" s="324">
        <v>3.1586481500000012</v>
      </c>
      <c r="J284" s="324"/>
      <c r="K284" s="324">
        <v>12.714961150000001</v>
      </c>
      <c r="L284" s="324">
        <v>0</v>
      </c>
      <c r="N284" s="341"/>
      <c r="O284" s="342"/>
      <c r="P284" s="342"/>
    </row>
    <row r="285" spans="1:16" ht="16.5" customHeight="1" x14ac:dyDescent="0.25">
      <c r="A285" s="325">
        <v>40694</v>
      </c>
      <c r="B285" s="322">
        <v>9.5070253999999981</v>
      </c>
      <c r="C285" s="322">
        <v>2.5380146200000002</v>
      </c>
      <c r="D285" s="330">
        <v>12.045040019999998</v>
      </c>
      <c r="E285" s="323"/>
      <c r="F285" s="324">
        <v>7.1873474799999997</v>
      </c>
      <c r="G285" s="324">
        <v>1.47534867</v>
      </c>
      <c r="H285" s="324">
        <v>2.1433983799999998</v>
      </c>
      <c r="I285" s="324">
        <v>1.238945489999999</v>
      </c>
      <c r="J285" s="324"/>
      <c r="K285" s="324">
        <v>12.045040019999998</v>
      </c>
      <c r="L285" s="324">
        <v>0</v>
      </c>
      <c r="N285" s="341"/>
      <c r="O285" s="342"/>
      <c r="P285" s="342"/>
    </row>
    <row r="286" spans="1:16" ht="16.5" customHeight="1" x14ac:dyDescent="0.25">
      <c r="A286" s="325">
        <v>40724</v>
      </c>
      <c r="B286" s="322">
        <v>8.7181712000000005</v>
      </c>
      <c r="C286" s="322">
        <v>2.5078846400000003</v>
      </c>
      <c r="D286" s="330">
        <v>11.226055840000001</v>
      </c>
      <c r="E286" s="323"/>
      <c r="F286" s="324">
        <v>5.8902498699999999</v>
      </c>
      <c r="G286" s="324">
        <v>1.65984248</v>
      </c>
      <c r="H286" s="324">
        <v>1.7604371299999999</v>
      </c>
      <c r="I286" s="324">
        <v>1.9155263600000012</v>
      </c>
      <c r="J286" s="324"/>
      <c r="K286" s="324">
        <v>11.226055840000001</v>
      </c>
      <c r="L286" s="324">
        <v>0</v>
      </c>
      <c r="N286" s="341"/>
      <c r="O286" s="342"/>
      <c r="P286" s="342"/>
    </row>
    <row r="287" spans="1:16" ht="16.5" customHeight="1" x14ac:dyDescent="0.25">
      <c r="A287" s="325">
        <v>40755</v>
      </c>
      <c r="B287" s="322">
        <v>8.2322540399999991</v>
      </c>
      <c r="C287" s="322">
        <v>2.8033005699999998</v>
      </c>
      <c r="D287" s="330">
        <v>11.035554609999998</v>
      </c>
      <c r="E287" s="323"/>
      <c r="F287" s="324">
        <v>5.1939751899999997</v>
      </c>
      <c r="G287" s="324">
        <v>2.0989762500000002</v>
      </c>
      <c r="H287" s="324">
        <v>2.1011457</v>
      </c>
      <c r="I287" s="324">
        <v>1.6414574699999989</v>
      </c>
      <c r="J287" s="324"/>
      <c r="K287" s="324">
        <v>11.035554609999998</v>
      </c>
      <c r="L287" s="324">
        <v>0</v>
      </c>
      <c r="N287" s="341"/>
      <c r="O287" s="342"/>
      <c r="P287" s="342"/>
    </row>
    <row r="288" spans="1:16" ht="16.5" customHeight="1" x14ac:dyDescent="0.25">
      <c r="A288" s="325">
        <v>40786</v>
      </c>
      <c r="B288" s="322">
        <v>7.9937885800000004</v>
      </c>
      <c r="C288" s="322">
        <v>3.65000963</v>
      </c>
      <c r="D288" s="330">
        <v>11.643798210000002</v>
      </c>
      <c r="E288" s="323"/>
      <c r="F288" s="324">
        <v>5.2428515899999999</v>
      </c>
      <c r="G288" s="324">
        <v>1.2554518100000001</v>
      </c>
      <c r="H288" s="324">
        <v>2.2480639499999997</v>
      </c>
      <c r="I288" s="324">
        <v>2.8974308600000018</v>
      </c>
      <c r="J288" s="324"/>
      <c r="K288" s="324">
        <v>11.64379821</v>
      </c>
      <c r="L288" s="324">
        <v>0</v>
      </c>
      <c r="N288" s="341"/>
      <c r="O288" s="342"/>
      <c r="P288" s="342"/>
    </row>
    <row r="289" spans="1:16" ht="16.5" customHeight="1" x14ac:dyDescent="0.25">
      <c r="A289" s="325">
        <v>40816</v>
      </c>
      <c r="B289" s="322">
        <v>5.3782966670000008</v>
      </c>
      <c r="C289" s="322">
        <v>3.2392493300000003</v>
      </c>
      <c r="D289" s="330">
        <v>8.6175459970000006</v>
      </c>
      <c r="E289" s="323"/>
      <c r="F289" s="324">
        <v>5.1467453470000013</v>
      </c>
      <c r="G289" s="324">
        <v>1.28960202</v>
      </c>
      <c r="H289" s="324">
        <v>1.4279960199999999</v>
      </c>
      <c r="I289" s="324">
        <v>0.75320260999999888</v>
      </c>
      <c r="J289" s="324"/>
      <c r="K289" s="324">
        <v>8.6175459970000006</v>
      </c>
      <c r="L289" s="324">
        <v>0</v>
      </c>
      <c r="N289" s="341"/>
      <c r="O289" s="342"/>
      <c r="P289" s="342"/>
    </row>
    <row r="290" spans="1:16" ht="16.5" customHeight="1" x14ac:dyDescent="0.25">
      <c r="A290" s="325">
        <v>40847</v>
      </c>
      <c r="B290" s="322">
        <v>6.1131197899999989</v>
      </c>
      <c r="C290" s="322">
        <v>3.02427438</v>
      </c>
      <c r="D290" s="330">
        <v>9.1373941699999985</v>
      </c>
      <c r="E290" s="323"/>
      <c r="F290" s="324">
        <v>3.6028406999999998</v>
      </c>
      <c r="G290" s="324">
        <v>1.0503676100000001</v>
      </c>
      <c r="H290" s="324">
        <v>1.66638548</v>
      </c>
      <c r="I290" s="324">
        <v>2.8178003799999987</v>
      </c>
      <c r="J290" s="324"/>
      <c r="K290" s="324">
        <v>9.1373941699999985</v>
      </c>
      <c r="L290" s="324">
        <v>0</v>
      </c>
      <c r="N290" s="341"/>
      <c r="O290" s="342"/>
      <c r="P290" s="342"/>
    </row>
    <row r="291" spans="1:16" ht="16.5" customHeight="1" x14ac:dyDescent="0.25">
      <c r="A291" s="325">
        <v>40877</v>
      </c>
      <c r="B291" s="322">
        <v>7.2152803200000006</v>
      </c>
      <c r="C291" s="322">
        <v>2.1810727999999999</v>
      </c>
      <c r="D291" s="330">
        <v>9.3963531200000006</v>
      </c>
      <c r="E291" s="323"/>
      <c r="F291" s="324">
        <v>4.2910708799999995</v>
      </c>
      <c r="G291" s="324">
        <v>1.2572995699999998</v>
      </c>
      <c r="H291" s="324">
        <v>2.0369392899999998</v>
      </c>
      <c r="I291" s="324">
        <v>1.811043380000001</v>
      </c>
      <c r="J291" s="324"/>
      <c r="K291" s="324">
        <v>9.3963531200000006</v>
      </c>
      <c r="L291" s="324">
        <v>0</v>
      </c>
      <c r="N291" s="341"/>
      <c r="O291" s="342"/>
      <c r="P291" s="342"/>
    </row>
    <row r="292" spans="1:16" ht="16.5" customHeight="1" x14ac:dyDescent="0.25">
      <c r="A292" s="325">
        <v>40908</v>
      </c>
      <c r="B292" s="322">
        <v>12.217769200000001</v>
      </c>
      <c r="C292" s="322">
        <v>2.2054585000000002</v>
      </c>
      <c r="D292" s="330">
        <v>14.423227700000002</v>
      </c>
      <c r="E292" s="323"/>
      <c r="F292" s="324">
        <v>8.9019808200000003</v>
      </c>
      <c r="G292" s="324">
        <v>1.13974208</v>
      </c>
      <c r="H292" s="324">
        <v>2.5020355100000002</v>
      </c>
      <c r="I292" s="324">
        <v>1.8794692900000012</v>
      </c>
      <c r="J292" s="324"/>
      <c r="K292" s="324">
        <v>14.423227700000002</v>
      </c>
      <c r="L292" s="324">
        <v>0</v>
      </c>
      <c r="N292" s="341"/>
      <c r="O292" s="342"/>
      <c r="P292" s="342"/>
    </row>
    <row r="293" spans="1:16" ht="16.5" customHeight="1" x14ac:dyDescent="0.25">
      <c r="A293" s="19"/>
      <c r="B293" s="314"/>
      <c r="C293" s="314"/>
      <c r="D293" s="313"/>
      <c r="E293" s="323"/>
      <c r="F293" s="319"/>
      <c r="G293" s="319"/>
      <c r="H293" s="319"/>
      <c r="I293" s="319"/>
      <c r="J293" s="324"/>
      <c r="K293" s="319"/>
      <c r="L293" s="319"/>
      <c r="N293" s="341"/>
      <c r="O293" s="342"/>
      <c r="P293" s="342"/>
    </row>
    <row r="294" spans="1:16" ht="16.5" customHeight="1" x14ac:dyDescent="0.25">
      <c r="A294" s="321">
        <v>2012</v>
      </c>
      <c r="B294" s="314"/>
      <c r="C294" s="314"/>
      <c r="D294" s="313"/>
      <c r="E294" s="323"/>
      <c r="F294" s="319"/>
      <c r="G294" s="319"/>
      <c r="H294" s="319"/>
      <c r="I294" s="319"/>
      <c r="J294" s="324"/>
      <c r="K294" s="319"/>
      <c r="L294" s="319"/>
      <c r="N294" s="341"/>
      <c r="O294" s="342"/>
      <c r="P294" s="342"/>
    </row>
    <row r="295" spans="1:16" ht="16.5" customHeight="1" x14ac:dyDescent="0.25">
      <c r="A295" s="325">
        <v>40939</v>
      </c>
      <c r="B295" s="314">
        <v>11.238779539999999</v>
      </c>
      <c r="C295" s="314">
        <v>2.6326538899999994</v>
      </c>
      <c r="D295" s="346">
        <v>13.871433429999998</v>
      </c>
      <c r="E295" s="323"/>
      <c r="F295" s="319">
        <v>4.4989531599999992</v>
      </c>
      <c r="G295" s="319">
        <v>4.7779481500000003</v>
      </c>
      <c r="H295" s="319">
        <v>3.5248041300000001</v>
      </c>
      <c r="I295" s="319">
        <v>1.0697279899999987</v>
      </c>
      <c r="J295" s="324"/>
      <c r="K295" s="319">
        <v>2.6326538899999998</v>
      </c>
      <c r="L295" s="319">
        <v>11.238779539999999</v>
      </c>
      <c r="N295" s="341"/>
      <c r="O295" s="342"/>
      <c r="P295" s="342"/>
    </row>
    <row r="296" spans="1:16" ht="16.5" customHeight="1" x14ac:dyDescent="0.25">
      <c r="A296" s="325">
        <v>40968</v>
      </c>
      <c r="B296" s="314">
        <v>10.49532295</v>
      </c>
      <c r="C296" s="314">
        <v>3.3695106299999997</v>
      </c>
      <c r="D296" s="346">
        <v>13.864833580000003</v>
      </c>
      <c r="E296" s="323"/>
      <c r="F296" s="319">
        <v>4.9470625099999994</v>
      </c>
      <c r="G296" s="319">
        <v>4.4528341500000002</v>
      </c>
      <c r="H296" s="319">
        <v>2.6422190999999997</v>
      </c>
      <c r="I296" s="319">
        <v>1.8227178200000029</v>
      </c>
      <c r="J296" s="324"/>
      <c r="K296" s="319">
        <v>3.3728719499999995</v>
      </c>
      <c r="L296" s="319">
        <v>10.495322949999998</v>
      </c>
      <c r="N296" s="341"/>
      <c r="O296" s="342"/>
      <c r="P296" s="342"/>
    </row>
    <row r="297" spans="1:16" ht="16.5" customHeight="1" x14ac:dyDescent="0.25">
      <c r="A297" s="325">
        <v>40999</v>
      </c>
      <c r="B297" s="314">
        <v>11.87811511</v>
      </c>
      <c r="C297" s="314">
        <v>2.5317634500000015</v>
      </c>
      <c r="D297" s="346">
        <v>14.409878560000001</v>
      </c>
      <c r="E297" s="323"/>
      <c r="F297" s="319">
        <v>4.5196698299999998</v>
      </c>
      <c r="G297" s="319">
        <v>5.0381710499999999</v>
      </c>
      <c r="H297" s="319">
        <v>3.2992581499999996</v>
      </c>
      <c r="I297" s="319">
        <v>1.5527795300000005</v>
      </c>
      <c r="J297" s="324"/>
      <c r="K297" s="319">
        <v>2.5317634500000006</v>
      </c>
      <c r="L297" s="319">
        <v>11.87811511</v>
      </c>
      <c r="N297" s="341"/>
      <c r="O297" s="342"/>
      <c r="P297" s="342"/>
    </row>
    <row r="298" spans="1:16" ht="16.5" customHeight="1" x14ac:dyDescent="0.25">
      <c r="A298" s="325">
        <v>41029</v>
      </c>
      <c r="B298" s="314">
        <v>11.438783130000001</v>
      </c>
      <c r="C298" s="314">
        <v>2.9166013599999987</v>
      </c>
      <c r="D298" s="346">
        <v>14.35538449</v>
      </c>
      <c r="E298" s="323"/>
      <c r="F298" s="319">
        <v>4.4755608999999996</v>
      </c>
      <c r="G298" s="319">
        <v>4.24423832</v>
      </c>
      <c r="H298" s="319">
        <v>3.7702943800000002</v>
      </c>
      <c r="I298" s="319">
        <v>1.8652908900000025</v>
      </c>
      <c r="J298" s="324"/>
      <c r="K298" s="319">
        <v>2.91660136</v>
      </c>
      <c r="L298" s="319">
        <v>11.438783130000001</v>
      </c>
      <c r="N298" s="341"/>
      <c r="O298" s="342"/>
      <c r="P298" s="342"/>
    </row>
    <row r="299" spans="1:16" ht="16.5" customHeight="1" x14ac:dyDescent="0.25">
      <c r="A299" s="325">
        <v>41060</v>
      </c>
      <c r="B299" s="314">
        <v>14.670306799999999</v>
      </c>
      <c r="C299" s="314">
        <v>4.1201977000000003</v>
      </c>
      <c r="D299" s="346">
        <v>18.790504500000001</v>
      </c>
      <c r="E299" s="323"/>
      <c r="F299" s="319">
        <v>5.6240155400000003</v>
      </c>
      <c r="G299" s="319">
        <v>5.0300081799999994</v>
      </c>
      <c r="H299" s="319">
        <v>5.2281777900000002</v>
      </c>
      <c r="I299" s="319">
        <v>2.908302990000001</v>
      </c>
      <c r="J299" s="324"/>
      <c r="K299" s="319">
        <v>4.1201976999999994</v>
      </c>
      <c r="L299" s="319">
        <v>14.670306800000001</v>
      </c>
      <c r="N299" s="341"/>
      <c r="O299" s="342"/>
      <c r="P299" s="342"/>
    </row>
    <row r="300" spans="1:16" ht="16.5" customHeight="1" x14ac:dyDescent="0.25">
      <c r="A300" s="325">
        <v>41090</v>
      </c>
      <c r="B300" s="314">
        <v>13.689981849999999</v>
      </c>
      <c r="C300" s="314">
        <v>3.5889057700000002</v>
      </c>
      <c r="D300" s="346">
        <v>17.278887620000003</v>
      </c>
      <c r="E300" s="323"/>
      <c r="F300" s="319">
        <v>5.3629945299999999</v>
      </c>
      <c r="G300" s="319">
        <v>5.4565184200000001</v>
      </c>
      <c r="H300" s="319">
        <v>4.2938896099999999</v>
      </c>
      <c r="I300" s="319">
        <v>2.1654850600000017</v>
      </c>
      <c r="J300" s="324"/>
      <c r="K300" s="319">
        <v>3.5889057699999998</v>
      </c>
      <c r="L300" s="319">
        <v>13.689981849999997</v>
      </c>
      <c r="N300" s="341"/>
      <c r="O300" s="342"/>
      <c r="P300" s="342"/>
    </row>
    <row r="301" spans="1:16" ht="16.5" customHeight="1" x14ac:dyDescent="0.25">
      <c r="A301" s="325">
        <v>41121</v>
      </c>
      <c r="B301" s="314">
        <v>14.69733651</v>
      </c>
      <c r="C301" s="314">
        <v>3.3319855900000004</v>
      </c>
      <c r="D301" s="346">
        <v>18.029322099999998</v>
      </c>
      <c r="E301" s="323"/>
      <c r="F301" s="319">
        <v>7.1076934299999994</v>
      </c>
      <c r="G301" s="319">
        <v>5.9695004100000002</v>
      </c>
      <c r="H301" s="319">
        <v>3.8655491200000007</v>
      </c>
      <c r="I301" s="319">
        <v>1.0865791399999978</v>
      </c>
      <c r="J301" s="324"/>
      <c r="K301" s="319">
        <v>3.3319852700000001</v>
      </c>
      <c r="L301" s="319">
        <v>14.697336510000001</v>
      </c>
      <c r="N301" s="341"/>
      <c r="O301" s="342"/>
      <c r="P301" s="342"/>
    </row>
    <row r="302" spans="1:16" ht="16.5" customHeight="1" x14ac:dyDescent="0.25">
      <c r="A302" s="325">
        <v>41152</v>
      </c>
      <c r="B302" s="314">
        <v>14.18035392</v>
      </c>
      <c r="C302" s="314">
        <v>3.4880843399999995</v>
      </c>
      <c r="D302" s="346">
        <v>17.668438260000002</v>
      </c>
      <c r="E302" s="323"/>
      <c r="F302" s="319">
        <v>5.8055190700000008</v>
      </c>
      <c r="G302" s="319">
        <v>6.6496935299999995</v>
      </c>
      <c r="H302" s="319">
        <v>4.0561399500000004</v>
      </c>
      <c r="I302" s="319">
        <v>1.157085710000004</v>
      </c>
      <c r="J302" s="324"/>
      <c r="K302" s="319">
        <v>3.488084339999999</v>
      </c>
      <c r="L302" s="319">
        <v>14.18035392</v>
      </c>
      <c r="N302" s="341"/>
      <c r="O302" s="342"/>
      <c r="P302" s="342"/>
    </row>
    <row r="303" spans="1:16" ht="16.5" customHeight="1" x14ac:dyDescent="0.25">
      <c r="A303" s="325">
        <v>41182</v>
      </c>
      <c r="B303" s="314">
        <v>11.88847234</v>
      </c>
      <c r="C303" s="314">
        <v>4.3767938799999992</v>
      </c>
      <c r="D303" s="346">
        <v>16.265266220000001</v>
      </c>
      <c r="E303" s="323"/>
      <c r="F303" s="319">
        <v>6.0226961199999991</v>
      </c>
      <c r="G303" s="319">
        <v>5.2365353899999976</v>
      </c>
      <c r="H303" s="319">
        <v>3.4953412400000001</v>
      </c>
      <c r="I303" s="319">
        <v>1.510693470000005</v>
      </c>
      <c r="J303" s="324"/>
      <c r="K303" s="319">
        <v>4.376793789999998</v>
      </c>
      <c r="L303" s="319">
        <v>11.888472339999998</v>
      </c>
      <c r="N303" s="341"/>
      <c r="O303" s="342"/>
      <c r="P303" s="342"/>
    </row>
    <row r="304" spans="1:16" ht="16.5" customHeight="1" x14ac:dyDescent="0.25">
      <c r="A304" s="325">
        <v>41213</v>
      </c>
      <c r="B304" s="314">
        <v>13.5697259</v>
      </c>
      <c r="C304" s="314">
        <v>3.7668948400000017</v>
      </c>
      <c r="D304" s="346">
        <v>17.336620739999997</v>
      </c>
      <c r="E304" s="323"/>
      <c r="F304" s="319">
        <v>5.5090998199999994</v>
      </c>
      <c r="G304" s="319">
        <v>5.9403693799999999</v>
      </c>
      <c r="H304" s="319">
        <v>4.0133546399999993</v>
      </c>
      <c r="I304" s="319">
        <v>1.8737968999999985</v>
      </c>
      <c r="J304" s="324"/>
      <c r="K304" s="319">
        <v>3.7668948399999986</v>
      </c>
      <c r="L304" s="319">
        <v>13.5697259</v>
      </c>
      <c r="N304" s="341"/>
      <c r="O304" s="342"/>
      <c r="P304" s="342"/>
    </row>
    <row r="305" spans="1:16" ht="16.5" customHeight="1" x14ac:dyDescent="0.25">
      <c r="A305" s="325">
        <v>41243</v>
      </c>
      <c r="B305" s="314">
        <v>14.594809500000002</v>
      </c>
      <c r="C305" s="314">
        <v>4.8051408799999988</v>
      </c>
      <c r="D305" s="346">
        <v>19.399950380000003</v>
      </c>
      <c r="E305" s="323"/>
      <c r="F305" s="319">
        <v>4.9515440699999997</v>
      </c>
      <c r="G305" s="319">
        <v>7.4332672100000003</v>
      </c>
      <c r="H305" s="319">
        <v>4.4115871699999998</v>
      </c>
      <c r="I305" s="319">
        <v>2.6035519300000018</v>
      </c>
      <c r="J305" s="324"/>
      <c r="K305" s="319">
        <v>4.8051408800000006</v>
      </c>
      <c r="L305" s="319">
        <v>14.5948095</v>
      </c>
      <c r="N305" s="341"/>
      <c r="O305" s="342"/>
      <c r="P305" s="342"/>
    </row>
    <row r="306" spans="1:16" ht="16.5" customHeight="1" x14ac:dyDescent="0.25">
      <c r="A306" s="325">
        <v>41274</v>
      </c>
      <c r="B306" s="314">
        <v>18.006475980000001</v>
      </c>
      <c r="C306" s="314">
        <v>2.7428975599999994</v>
      </c>
      <c r="D306" s="346">
        <v>20.749373540000008</v>
      </c>
      <c r="E306" s="323"/>
      <c r="F306" s="319">
        <v>4.4423029500000002</v>
      </c>
      <c r="G306" s="319">
        <v>8.6291698600000011</v>
      </c>
      <c r="H306" s="319">
        <v>5.9572568799999992</v>
      </c>
      <c r="I306" s="319">
        <v>1.720643850000009</v>
      </c>
      <c r="J306" s="324"/>
      <c r="K306" s="319">
        <v>2.7428975599999998</v>
      </c>
      <c r="L306" s="319">
        <v>18.006475980000001</v>
      </c>
      <c r="N306" s="341"/>
      <c r="O306" s="342"/>
      <c r="P306" s="342"/>
    </row>
    <row r="307" spans="1:16" ht="16.5" customHeight="1" x14ac:dyDescent="0.25">
      <c r="A307" s="312"/>
      <c r="B307" s="314"/>
      <c r="C307" s="314"/>
      <c r="D307" s="313"/>
      <c r="E307" s="323"/>
      <c r="F307" s="319"/>
      <c r="G307" s="319"/>
      <c r="H307" s="319"/>
      <c r="I307" s="319"/>
      <c r="J307" s="324"/>
      <c r="K307" s="319"/>
      <c r="L307" s="319"/>
      <c r="N307" s="341"/>
      <c r="O307" s="342"/>
      <c r="P307" s="342"/>
    </row>
    <row r="308" spans="1:16" ht="16.5" customHeight="1" x14ac:dyDescent="0.25">
      <c r="A308" s="326">
        <v>2013</v>
      </c>
      <c r="B308" s="314"/>
      <c r="C308" s="314"/>
      <c r="D308" s="313"/>
      <c r="E308" s="323"/>
      <c r="F308" s="319"/>
      <c r="G308" s="319"/>
      <c r="H308" s="319"/>
      <c r="I308" s="319"/>
      <c r="J308" s="324"/>
      <c r="K308" s="319"/>
      <c r="L308" s="319"/>
      <c r="N308" s="341"/>
      <c r="O308" s="342"/>
      <c r="P308" s="342"/>
    </row>
    <row r="309" spans="1:16" ht="16.5" customHeight="1" x14ac:dyDescent="0.25">
      <c r="A309" s="325">
        <v>41305</v>
      </c>
      <c r="B309" s="314">
        <v>12.6561263</v>
      </c>
      <c r="C309" s="314">
        <v>2.33025255</v>
      </c>
      <c r="D309" s="346">
        <v>14.986378850000001</v>
      </c>
      <c r="E309" s="323"/>
      <c r="F309" s="319">
        <v>4.6065096999999993</v>
      </c>
      <c r="G309" s="319">
        <v>5.1702947799999999</v>
      </c>
      <c r="H309" s="319">
        <v>4.1640476199999998</v>
      </c>
      <c r="I309" s="319">
        <v>1.0455267500000023</v>
      </c>
      <c r="J309" s="324"/>
      <c r="K309" s="319">
        <v>2.3302525499999991</v>
      </c>
      <c r="L309" s="319">
        <v>12.656125800000002</v>
      </c>
      <c r="N309" s="341"/>
      <c r="O309" s="342"/>
      <c r="P309" s="342"/>
    </row>
    <row r="310" spans="1:16" ht="16.5" customHeight="1" x14ac:dyDescent="0.25">
      <c r="A310" s="325">
        <v>41333</v>
      </c>
      <c r="B310" s="314">
        <v>11.496111969999999</v>
      </c>
      <c r="C310" s="314">
        <v>2.6510531299999993</v>
      </c>
      <c r="D310" s="346">
        <v>14.147165099999999</v>
      </c>
      <c r="E310" s="323"/>
      <c r="F310" s="319">
        <v>4.6467875999999997</v>
      </c>
      <c r="G310" s="319">
        <v>4.6673641600000009</v>
      </c>
      <c r="H310" s="319">
        <v>3.42601567</v>
      </c>
      <c r="I310" s="319">
        <v>1.4069976699999973</v>
      </c>
      <c r="J310" s="324"/>
      <c r="K310" s="319">
        <v>2.6510531299999998</v>
      </c>
      <c r="L310" s="319">
        <v>11.496111970000001</v>
      </c>
      <c r="N310" s="341"/>
      <c r="O310" s="342"/>
      <c r="P310" s="342"/>
    </row>
    <row r="311" spans="1:16" ht="16.5" customHeight="1" x14ac:dyDescent="0.25">
      <c r="A311" s="325">
        <v>41364</v>
      </c>
      <c r="B311" s="314">
        <v>12.765345680000001</v>
      </c>
      <c r="C311" s="314">
        <v>3.2154355499999996</v>
      </c>
      <c r="D311" s="346">
        <v>15.98078123</v>
      </c>
      <c r="E311" s="323"/>
      <c r="F311" s="319">
        <v>4.7490026199999997</v>
      </c>
      <c r="G311" s="319">
        <v>5.259219960000002</v>
      </c>
      <c r="H311" s="319">
        <v>4.1705762699999998</v>
      </c>
      <c r="I311" s="319">
        <v>1.8019823799999983</v>
      </c>
      <c r="J311" s="324"/>
      <c r="K311" s="319">
        <v>3.2154355500000009</v>
      </c>
      <c r="L311" s="319">
        <v>12.765345680000001</v>
      </c>
      <c r="N311" s="341"/>
      <c r="O311" s="342"/>
      <c r="P311" s="342"/>
    </row>
    <row r="312" spans="1:16" ht="16.5" customHeight="1" x14ac:dyDescent="0.25">
      <c r="A312" s="325">
        <v>41394</v>
      </c>
      <c r="B312" s="314">
        <v>12.58863506</v>
      </c>
      <c r="C312" s="314">
        <v>4.93845562</v>
      </c>
      <c r="D312" s="346">
        <v>17.527090680000001</v>
      </c>
      <c r="E312" s="323"/>
      <c r="F312" s="319">
        <v>5.5578756600000006</v>
      </c>
      <c r="G312" s="319">
        <v>5.2012339699999997</v>
      </c>
      <c r="H312" s="319">
        <v>4.2373065499999996</v>
      </c>
      <c r="I312" s="319">
        <v>2.5306744999999999</v>
      </c>
      <c r="J312" s="324"/>
      <c r="K312" s="319">
        <v>4.9432784500000002</v>
      </c>
      <c r="L312" s="319">
        <v>12.58863509</v>
      </c>
      <c r="N312" s="341"/>
      <c r="O312" s="342"/>
      <c r="P312" s="342"/>
    </row>
    <row r="313" spans="1:16" ht="16.5" customHeight="1" x14ac:dyDescent="0.25">
      <c r="A313" s="325">
        <v>41425</v>
      </c>
      <c r="B313" s="314">
        <v>17.002013850000001</v>
      </c>
      <c r="C313" s="314">
        <v>2.6861680499999991</v>
      </c>
      <c r="D313" s="346">
        <v>19.6881819</v>
      </c>
      <c r="E313" s="323"/>
      <c r="F313" s="319">
        <v>6.0369707000000012</v>
      </c>
      <c r="G313" s="319">
        <v>6.3294789500000004</v>
      </c>
      <c r="H313" s="319">
        <v>6.3968822200000002</v>
      </c>
      <c r="I313" s="319">
        <v>0.92485002999999821</v>
      </c>
      <c r="J313" s="324"/>
      <c r="K313" s="319">
        <v>2.6861680500000022</v>
      </c>
      <c r="L313" s="319">
        <v>17.002013849999997</v>
      </c>
      <c r="N313" s="341"/>
      <c r="O313" s="342"/>
      <c r="P313" s="342"/>
    </row>
    <row r="314" spans="1:16" ht="16.5" customHeight="1" x14ac:dyDescent="0.25">
      <c r="A314" s="325">
        <v>41455</v>
      </c>
      <c r="B314" s="314">
        <v>14.46737143</v>
      </c>
      <c r="C314" s="314">
        <v>3.3035197800000002</v>
      </c>
      <c r="D314" s="346">
        <v>17.770891209999998</v>
      </c>
      <c r="E314" s="323"/>
      <c r="F314" s="319">
        <v>5.1598911500000009</v>
      </c>
      <c r="G314" s="319">
        <v>7.1373429399999999</v>
      </c>
      <c r="H314" s="319">
        <v>4.80475371</v>
      </c>
      <c r="I314" s="319">
        <v>0.66890340999999864</v>
      </c>
      <c r="J314" s="324"/>
      <c r="K314" s="319">
        <v>3.3035201800000009</v>
      </c>
      <c r="L314" s="319">
        <v>14.46737143</v>
      </c>
      <c r="N314" s="341"/>
      <c r="O314" s="342"/>
      <c r="P314" s="342"/>
    </row>
    <row r="315" spans="1:16" ht="16.5" customHeight="1" x14ac:dyDescent="0.25">
      <c r="A315" s="325">
        <v>41486</v>
      </c>
      <c r="B315" s="314">
        <v>14.13313432</v>
      </c>
      <c r="C315" s="314">
        <v>3.9168091999999994</v>
      </c>
      <c r="D315" s="346">
        <v>18.049943519999999</v>
      </c>
      <c r="E315" s="323"/>
      <c r="F315" s="319">
        <v>5.7005605900000003</v>
      </c>
      <c r="G315" s="319">
        <v>5.74418556</v>
      </c>
      <c r="H315" s="319">
        <v>4.7616627400000002</v>
      </c>
      <c r="I315" s="319">
        <v>1.8435346300000006</v>
      </c>
      <c r="J315" s="324"/>
      <c r="K315" s="319">
        <v>3.9168091999999999</v>
      </c>
      <c r="L315" s="319">
        <v>14.13313432</v>
      </c>
      <c r="N315" s="341"/>
      <c r="O315" s="342"/>
      <c r="P315" s="342"/>
    </row>
    <row r="316" spans="1:16" ht="16.5" customHeight="1" x14ac:dyDescent="0.25">
      <c r="A316" s="325">
        <v>41517</v>
      </c>
      <c r="B316" s="314">
        <v>15.18284377</v>
      </c>
      <c r="C316" s="314">
        <v>3.3083863999999998</v>
      </c>
      <c r="D316" s="346">
        <v>18.491230169999998</v>
      </c>
      <c r="E316" s="323"/>
      <c r="F316" s="319">
        <v>4.6578902899999992</v>
      </c>
      <c r="G316" s="319">
        <v>6.7700366500000007</v>
      </c>
      <c r="H316" s="319">
        <v>4.8930906400000005</v>
      </c>
      <c r="I316" s="319">
        <v>2.1702125899999984</v>
      </c>
      <c r="J316" s="324"/>
      <c r="K316" s="319">
        <v>3.3083863999999994</v>
      </c>
      <c r="L316" s="319">
        <v>15.18284377</v>
      </c>
      <c r="N316" s="341"/>
      <c r="O316" s="342"/>
      <c r="P316" s="342"/>
    </row>
    <row r="317" spans="1:16" ht="16.5" customHeight="1" x14ac:dyDescent="0.25">
      <c r="A317" s="325">
        <v>41547</v>
      </c>
      <c r="B317" s="314">
        <v>12.24804625</v>
      </c>
      <c r="C317" s="314">
        <v>2.6196228200000009</v>
      </c>
      <c r="D317" s="346">
        <v>14.867669069999996</v>
      </c>
      <c r="E317" s="323"/>
      <c r="F317" s="319">
        <v>3.7767120599999999</v>
      </c>
      <c r="G317" s="319">
        <v>5.9101875499999998</v>
      </c>
      <c r="H317" s="319">
        <v>3.6486072199999997</v>
      </c>
      <c r="I317" s="319">
        <v>1.5321622399999963</v>
      </c>
      <c r="J317" s="324"/>
      <c r="K317" s="319">
        <v>2.6196228199999996</v>
      </c>
      <c r="L317" s="319">
        <v>12.248046250000002</v>
      </c>
      <c r="N317" s="341"/>
      <c r="O317" s="342"/>
      <c r="P317" s="342"/>
    </row>
    <row r="318" spans="1:16" ht="16.5" customHeight="1" x14ac:dyDescent="0.25">
      <c r="A318" s="325">
        <v>41578</v>
      </c>
      <c r="B318" s="314">
        <v>13.816851669999998</v>
      </c>
      <c r="C318" s="314">
        <v>4.2675168799999996</v>
      </c>
      <c r="D318" s="346">
        <v>18.084368550000001</v>
      </c>
      <c r="E318" s="323"/>
      <c r="F318" s="319">
        <v>4.9787543400000001</v>
      </c>
      <c r="G318" s="319">
        <v>6.1211967099999995</v>
      </c>
      <c r="H318" s="319">
        <v>4.90595581</v>
      </c>
      <c r="I318" s="319">
        <v>2.078461690000001</v>
      </c>
      <c r="J318" s="324"/>
      <c r="K318" s="319">
        <v>4.2675168800000005</v>
      </c>
      <c r="L318" s="319">
        <v>13.81685167</v>
      </c>
      <c r="N318" s="341"/>
      <c r="O318" s="342"/>
      <c r="P318" s="342"/>
    </row>
    <row r="319" spans="1:16" ht="16.5" customHeight="1" x14ac:dyDescent="0.25">
      <c r="A319" s="325">
        <v>41608</v>
      </c>
      <c r="B319" s="314">
        <v>15.3273493</v>
      </c>
      <c r="C319" s="314">
        <v>2.7152144000000007</v>
      </c>
      <c r="D319" s="346">
        <v>18.042563700000002</v>
      </c>
      <c r="E319" s="323"/>
      <c r="F319" s="319">
        <v>4.6699012700000004</v>
      </c>
      <c r="G319" s="319">
        <v>6.84138205</v>
      </c>
      <c r="H319" s="319">
        <v>4.7906542500000002</v>
      </c>
      <c r="I319" s="319">
        <v>1.7406261300000025</v>
      </c>
      <c r="J319" s="324"/>
      <c r="K319" s="319">
        <v>2.71447327</v>
      </c>
      <c r="L319" s="319">
        <v>15.327349300000002</v>
      </c>
      <c r="N319" s="341"/>
      <c r="O319" s="342"/>
      <c r="P319" s="342"/>
    </row>
    <row r="320" spans="1:16" ht="16.5" customHeight="1" x14ac:dyDescent="0.25">
      <c r="A320" s="325">
        <v>41639</v>
      </c>
      <c r="B320" s="314">
        <v>19.2329157</v>
      </c>
      <c r="C320" s="314">
        <v>4.8255367000000007</v>
      </c>
      <c r="D320" s="346">
        <v>24.058452399999997</v>
      </c>
      <c r="E320" s="323"/>
      <c r="F320" s="319">
        <v>5.1543699700000003</v>
      </c>
      <c r="G320" s="319">
        <v>8.2582438899999993</v>
      </c>
      <c r="H320" s="319">
        <v>6.4242723800000006</v>
      </c>
      <c r="I320" s="319">
        <v>4.2215661599999947</v>
      </c>
      <c r="J320" s="324"/>
      <c r="K320" s="319">
        <v>4.8255367000000016</v>
      </c>
      <c r="L320" s="319">
        <v>19.2329157</v>
      </c>
      <c r="N320" s="341"/>
      <c r="O320" s="342"/>
      <c r="P320" s="342"/>
    </row>
    <row r="321" spans="1:16" ht="17.100000000000001" customHeight="1" thickBot="1" x14ac:dyDescent="0.3">
      <c r="A321" s="331"/>
      <c r="B321" s="327"/>
      <c r="C321" s="327"/>
      <c r="D321" s="333"/>
      <c r="E321" s="322"/>
      <c r="F321" s="332"/>
      <c r="G321" s="332"/>
      <c r="H321" s="332"/>
      <c r="I321" s="332"/>
      <c r="J321" s="322"/>
      <c r="K321" s="327"/>
      <c r="L321" s="327"/>
      <c r="N321" s="341"/>
      <c r="O321" s="342"/>
      <c r="P321" s="342"/>
    </row>
    <row r="322" spans="1:16" s="12" customFormat="1" ht="16.5" customHeight="1" x14ac:dyDescent="0.25">
      <c r="B322" s="300"/>
      <c r="C322" s="301"/>
      <c r="E322" s="335"/>
      <c r="J322" s="335"/>
      <c r="N322" s="341"/>
    </row>
    <row r="323" spans="1:16" s="12" customFormat="1" ht="15.75" customHeight="1" x14ac:dyDescent="0.25">
      <c r="A323" s="302" t="s">
        <v>113</v>
      </c>
      <c r="E323" s="335"/>
      <c r="J323" s="335"/>
      <c r="N323" s="341"/>
    </row>
    <row r="324" spans="1:16" s="12" customFormat="1" ht="15.75" customHeight="1" x14ac:dyDescent="0.25">
      <c r="A324" s="348" t="s">
        <v>122</v>
      </c>
      <c r="B324" s="348"/>
      <c r="C324" s="348"/>
      <c r="D324" s="348"/>
      <c r="E324" s="348"/>
      <c r="F324" s="348"/>
      <c r="G324" s="348"/>
      <c r="H324" s="348"/>
      <c r="I324" s="348"/>
      <c r="J324" s="348"/>
      <c r="K324" s="348"/>
      <c r="L324" s="348"/>
      <c r="M324" s="348"/>
      <c r="N324" s="348"/>
    </row>
    <row r="325" spans="1:16" s="12" customFormat="1" ht="15.75" customHeight="1" x14ac:dyDescent="0.25">
      <c r="A325" s="348" t="s">
        <v>128</v>
      </c>
      <c r="B325" s="348"/>
      <c r="C325" s="348"/>
      <c r="D325" s="348"/>
      <c r="E325" s="348"/>
      <c r="F325" s="348"/>
      <c r="G325" s="348"/>
      <c r="H325" s="348"/>
      <c r="I325" s="348"/>
      <c r="J325" s="348"/>
      <c r="K325" s="348"/>
      <c r="L325" s="348"/>
      <c r="M325" s="348"/>
      <c r="N325" s="348"/>
    </row>
    <row r="326" spans="1:16" ht="15.6" customHeight="1" x14ac:dyDescent="0.25">
      <c r="A326" s="307" t="s">
        <v>106</v>
      </c>
      <c r="N326" s="341"/>
    </row>
    <row r="327" spans="1:16" ht="13.8" customHeight="1" x14ac:dyDescent="0.25">
      <c r="A327" s="352" t="s">
        <v>123</v>
      </c>
      <c r="B327" s="352"/>
      <c r="C327" s="352"/>
      <c r="D327" s="352"/>
      <c r="E327" s="352"/>
      <c r="F327" s="352"/>
      <c r="G327" s="352"/>
      <c r="H327" s="352"/>
      <c r="I327" s="352"/>
      <c r="J327" s="352"/>
      <c r="K327" s="352"/>
      <c r="L327" s="352"/>
      <c r="M327" s="340"/>
      <c r="N327" s="341"/>
    </row>
    <row r="328" spans="1:16" ht="15" customHeight="1" x14ac:dyDescent="0.25">
      <c r="A328" s="348" t="s">
        <v>121</v>
      </c>
      <c r="B328" s="348"/>
      <c r="C328" s="348"/>
      <c r="D328" s="348"/>
      <c r="E328" s="348"/>
      <c r="F328" s="348"/>
      <c r="G328" s="348"/>
      <c r="H328" s="348"/>
      <c r="I328" s="348"/>
      <c r="J328" s="348"/>
      <c r="K328" s="348"/>
      <c r="L328" s="348"/>
      <c r="M328" s="348"/>
      <c r="N328" s="348"/>
    </row>
    <row r="329" spans="1:16" ht="15" customHeight="1" x14ac:dyDescent="0.25">
      <c r="A329" s="348"/>
      <c r="B329" s="348"/>
      <c r="C329" s="348"/>
      <c r="D329" s="348"/>
      <c r="E329" s="348"/>
      <c r="F329" s="348"/>
      <c r="G329" s="348"/>
      <c r="H329" s="348"/>
      <c r="I329" s="348"/>
      <c r="J329" s="348"/>
      <c r="K329" s="348"/>
      <c r="L329" s="348"/>
      <c r="M329" s="348"/>
      <c r="N329" s="348"/>
    </row>
    <row r="330" spans="1:16" ht="20.399999999999999" customHeight="1" x14ac:dyDescent="0.25">
      <c r="A330" s="1"/>
      <c r="E330" s="1"/>
      <c r="J330" s="1"/>
    </row>
  </sheetData>
  <mergeCells count="10">
    <mergeCell ref="A328:N328"/>
    <mergeCell ref="A329:N329"/>
    <mergeCell ref="A324:N324"/>
    <mergeCell ref="A1:L1"/>
    <mergeCell ref="A2:L2"/>
    <mergeCell ref="A4:D4"/>
    <mergeCell ref="F4:I4"/>
    <mergeCell ref="K4:L4"/>
    <mergeCell ref="A327:L327"/>
    <mergeCell ref="A325:N325"/>
  </mergeCells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175"/>
  <sheetViews>
    <sheetView tabSelected="1" zoomScale="90" zoomScaleNormal="90" zoomScaleSheetLayoutView="80" workbookViewId="0">
      <pane ySplit="5" topLeftCell="A155" activePane="bottomLeft" state="frozen"/>
      <selection pane="bottomLeft" activeCell="K178" sqref="K178"/>
    </sheetView>
  </sheetViews>
  <sheetFormatPr defaultColWidth="7.77734375" defaultRowHeight="12" x14ac:dyDescent="0.25"/>
  <cols>
    <col min="1" max="1" width="13.21875" style="304" customWidth="1"/>
    <col min="2" max="3" width="16.77734375" style="1" customWidth="1"/>
    <col min="4" max="5" width="20.21875" style="1" customWidth="1"/>
    <col min="6" max="6" width="11.44140625" style="1" customWidth="1"/>
    <col min="7" max="7" width="2.21875" style="305" customWidth="1"/>
    <col min="8" max="8" width="13.44140625" style="1" customWidth="1"/>
    <col min="9" max="9" width="21.44140625" style="1" customWidth="1"/>
    <col min="10" max="10" width="19.77734375" style="1" customWidth="1"/>
    <col min="11" max="11" width="20" style="1" customWidth="1"/>
    <col min="12" max="12" width="2" style="305" customWidth="1"/>
    <col min="13" max="13" width="16.44140625" style="1" customWidth="1"/>
    <col min="14" max="14" width="21.44140625" style="1" customWidth="1"/>
    <col min="15" max="16384" width="7.77734375" style="1"/>
  </cols>
  <sheetData>
    <row r="1" spans="1:19" ht="30" customHeight="1" x14ac:dyDescent="0.3">
      <c r="A1" s="349" t="s">
        <v>115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9" ht="21.45" customHeight="1" x14ac:dyDescent="0.3">
      <c r="A2" s="350" t="s">
        <v>100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spans="1:19" ht="12" customHeight="1" thickBot="1" x14ac:dyDescent="0.3">
      <c r="A3" s="303"/>
      <c r="B3" s="308"/>
      <c r="C3" s="308"/>
      <c r="D3" s="308"/>
      <c r="E3" s="309"/>
      <c r="F3" s="308"/>
    </row>
    <row r="4" spans="1:19" ht="19.5" customHeight="1" thickBot="1" x14ac:dyDescent="0.3">
      <c r="A4" s="351" t="s">
        <v>107</v>
      </c>
      <c r="B4" s="351"/>
      <c r="C4" s="351"/>
      <c r="D4" s="351"/>
      <c r="E4" s="351"/>
      <c r="F4" s="351"/>
      <c r="G4" s="323"/>
      <c r="H4" s="351" t="s">
        <v>108</v>
      </c>
      <c r="I4" s="351"/>
      <c r="J4" s="351"/>
      <c r="K4" s="351"/>
      <c r="L4" s="336"/>
      <c r="M4" s="351" t="s">
        <v>104</v>
      </c>
      <c r="N4" s="351"/>
    </row>
    <row r="5" spans="1:19" s="306" customFormat="1" ht="43.5" customHeight="1" thickBot="1" x14ac:dyDescent="0.3">
      <c r="A5" s="310" t="s">
        <v>101</v>
      </c>
      <c r="B5" s="311" t="s">
        <v>117</v>
      </c>
      <c r="C5" s="311" t="s">
        <v>118</v>
      </c>
      <c r="D5" s="311" t="s">
        <v>125</v>
      </c>
      <c r="E5" s="311" t="s">
        <v>114</v>
      </c>
      <c r="F5" s="311" t="s">
        <v>102</v>
      </c>
      <c r="G5" s="334"/>
      <c r="H5" s="311" t="s">
        <v>109</v>
      </c>
      <c r="I5" s="311" t="s">
        <v>110</v>
      </c>
      <c r="J5" s="311" t="s">
        <v>111</v>
      </c>
      <c r="K5" s="311" t="s">
        <v>96</v>
      </c>
      <c r="L5" s="336"/>
      <c r="M5" s="311" t="s">
        <v>103</v>
      </c>
      <c r="N5" s="311" t="s">
        <v>116</v>
      </c>
    </row>
    <row r="6" spans="1:19" ht="16.5" customHeight="1" x14ac:dyDescent="0.25">
      <c r="A6" s="313"/>
      <c r="B6" s="313"/>
      <c r="C6" s="313"/>
      <c r="D6" s="313"/>
      <c r="E6" s="313"/>
      <c r="F6" s="19"/>
      <c r="G6" s="323"/>
      <c r="H6" s="19"/>
      <c r="I6" s="19"/>
      <c r="J6" s="19"/>
      <c r="K6" s="19"/>
      <c r="L6" s="323"/>
      <c r="M6" s="19"/>
      <c r="N6" s="19"/>
    </row>
    <row r="7" spans="1:19" ht="16.5" customHeight="1" x14ac:dyDescent="0.25">
      <c r="A7" s="313">
        <v>2014</v>
      </c>
      <c r="B7" s="314">
        <v>188.28578571444626</v>
      </c>
      <c r="C7" s="314">
        <v>11.209806279738062</v>
      </c>
      <c r="D7" s="314">
        <v>11.431542770000002</v>
      </c>
      <c r="E7" s="314">
        <v>0.1706743213027416</v>
      </c>
      <c r="F7" s="330">
        <v>211.09780908548711</v>
      </c>
      <c r="G7" s="323"/>
      <c r="H7" s="314">
        <v>59.125881688872205</v>
      </c>
      <c r="I7" s="314">
        <v>75.079617295657414</v>
      </c>
      <c r="J7" s="314">
        <v>62.351284760957476</v>
      </c>
      <c r="K7" s="314">
        <v>14.538354339999994</v>
      </c>
      <c r="L7" s="323"/>
      <c r="M7" s="314">
        <v>24.441690021040809</v>
      </c>
      <c r="N7" s="314">
        <v>186.65344806444631</v>
      </c>
      <c r="Q7" s="344"/>
      <c r="R7" s="344"/>
      <c r="S7" s="344"/>
    </row>
    <row r="8" spans="1:19" ht="16.5" customHeight="1" x14ac:dyDescent="0.25">
      <c r="A8" s="313">
        <v>2015</v>
      </c>
      <c r="B8" s="314">
        <v>225.29169813499996</v>
      </c>
      <c r="C8" s="314">
        <v>18.11762032</v>
      </c>
      <c r="D8" s="314">
        <v>1.2043165500000002</v>
      </c>
      <c r="E8" s="314">
        <v>1.6938809510000001</v>
      </c>
      <c r="F8" s="330">
        <v>246.307515956</v>
      </c>
      <c r="G8" s="323"/>
      <c r="H8" s="314">
        <v>84.317991050000018</v>
      </c>
      <c r="I8" s="314">
        <v>81.46121973000001</v>
      </c>
      <c r="J8" s="314">
        <v>66.203945689999983</v>
      </c>
      <c r="K8" s="314">
        <v>14.324359485999997</v>
      </c>
      <c r="L8" s="323"/>
      <c r="M8" s="314">
        <v>28.996056076000002</v>
      </c>
      <c r="N8" s="314">
        <v>217.31145988</v>
      </c>
      <c r="Q8" s="344"/>
      <c r="R8" s="344"/>
      <c r="S8" s="344"/>
    </row>
    <row r="9" spans="1:19" ht="16.5" customHeight="1" x14ac:dyDescent="0.25">
      <c r="A9" s="313">
        <v>2016</v>
      </c>
      <c r="B9" s="314">
        <v>267.70983091652846</v>
      </c>
      <c r="C9" s="314">
        <v>20.353006633707022</v>
      </c>
      <c r="D9" s="314">
        <v>3.2631159599999995</v>
      </c>
      <c r="E9" s="314">
        <v>0.92841059999999997</v>
      </c>
      <c r="F9" s="330">
        <v>292.25436411023543</v>
      </c>
      <c r="G9" s="323"/>
      <c r="H9" s="314">
        <v>98.710050388000184</v>
      </c>
      <c r="I9" s="314">
        <v>96.396703541299757</v>
      </c>
      <c r="J9" s="314">
        <v>79.094298099935514</v>
      </c>
      <c r="K9" s="314">
        <v>18.053312081000033</v>
      </c>
      <c r="L9" s="323"/>
      <c r="M9" s="314">
        <v>30.283790041300001</v>
      </c>
      <c r="N9" s="314">
        <v>261.97057406893543</v>
      </c>
      <c r="Q9" s="344"/>
      <c r="R9" s="344"/>
      <c r="S9" s="344"/>
    </row>
    <row r="10" spans="1:19" ht="16.5" customHeight="1" x14ac:dyDescent="0.25">
      <c r="A10" s="313">
        <v>2017</v>
      </c>
      <c r="B10" s="314">
        <v>303.96782217702975</v>
      </c>
      <c r="C10" s="314">
        <v>16.848831251055547</v>
      </c>
      <c r="D10" s="314">
        <v>6.0811320900000005</v>
      </c>
      <c r="E10" s="314">
        <v>0.90097465999999993</v>
      </c>
      <c r="F10" s="330">
        <v>327.79876017808527</v>
      </c>
      <c r="G10" s="323"/>
      <c r="H10" s="314">
        <v>109.64738348374851</v>
      </c>
      <c r="I10" s="314">
        <v>105.81357191650605</v>
      </c>
      <c r="J10" s="314">
        <v>92.599155314562296</v>
      </c>
      <c r="K10" s="314">
        <v>19.738649463268398</v>
      </c>
      <c r="L10" s="323"/>
      <c r="M10" s="314">
        <v>39.587476431457176</v>
      </c>
      <c r="N10" s="314">
        <v>288.21128374662806</v>
      </c>
      <c r="Q10" s="344"/>
      <c r="R10" s="344"/>
      <c r="S10" s="344"/>
    </row>
    <row r="11" spans="1:19" ht="16.5" customHeight="1" x14ac:dyDescent="0.25">
      <c r="A11" s="313">
        <v>2018</v>
      </c>
      <c r="B11" s="314">
        <v>317.09523569418059</v>
      </c>
      <c r="C11" s="314">
        <v>22.619843741943107</v>
      </c>
      <c r="D11" s="314">
        <v>10.106048103538415</v>
      </c>
      <c r="E11" s="314">
        <v>1.7109188638409032</v>
      </c>
      <c r="F11" s="330">
        <v>351.5320464035031</v>
      </c>
      <c r="G11" s="323"/>
      <c r="H11" s="314">
        <v>117.96672225465755</v>
      </c>
      <c r="I11" s="314">
        <v>102.51716859953734</v>
      </c>
      <c r="J11" s="314">
        <v>97.147723645059656</v>
      </c>
      <c r="K11" s="314">
        <v>33.900431904248492</v>
      </c>
      <c r="L11" s="323"/>
      <c r="M11" s="314">
        <v>44.03990937300388</v>
      </c>
      <c r="N11" s="314">
        <v>307.49213703049918</v>
      </c>
      <c r="Q11" s="344"/>
      <c r="R11" s="344"/>
      <c r="S11" s="344"/>
    </row>
    <row r="12" spans="1:19" ht="16.5" customHeight="1" x14ac:dyDescent="0.25">
      <c r="A12" s="313">
        <v>2019</v>
      </c>
      <c r="B12" s="314">
        <v>317.10045709440141</v>
      </c>
      <c r="C12" s="314">
        <v>23.478600457451883</v>
      </c>
      <c r="D12" s="314">
        <v>5.8275950363698534</v>
      </c>
      <c r="E12" s="314">
        <v>1.6718740164661943</v>
      </c>
      <c r="F12" s="330">
        <v>348.07858644193198</v>
      </c>
      <c r="G12" s="323"/>
      <c r="H12" s="314">
        <v>141.54063024080736</v>
      </c>
      <c r="I12" s="314">
        <v>92.268280698411459</v>
      </c>
      <c r="J12" s="314">
        <v>90.699464771952904</v>
      </c>
      <c r="K12" s="314">
        <v>23.570150893517603</v>
      </c>
      <c r="L12" s="323"/>
      <c r="M12" s="314">
        <v>47.698639705690198</v>
      </c>
      <c r="N12" s="314">
        <v>300.37988689899913</v>
      </c>
      <c r="Q12" s="344"/>
      <c r="R12" s="344"/>
      <c r="S12" s="344"/>
    </row>
    <row r="13" spans="1:19" ht="16.5" customHeight="1" x14ac:dyDescent="0.25">
      <c r="A13" s="313">
        <v>2020</v>
      </c>
      <c r="B13" s="314">
        <v>360.31247599216334</v>
      </c>
      <c r="C13" s="314">
        <v>31.579971211417813</v>
      </c>
      <c r="D13" s="314">
        <v>4.6871835411024385</v>
      </c>
      <c r="E13" s="314">
        <v>1.5032276432208622</v>
      </c>
      <c r="F13" s="330">
        <v>398.08285838790437</v>
      </c>
      <c r="G13" s="323"/>
      <c r="H13" s="322">
        <v>155.06991545181606</v>
      </c>
      <c r="I13" s="322">
        <v>121.61141975622944</v>
      </c>
      <c r="J13" s="322">
        <v>100.9941312977342</v>
      </c>
      <c r="K13" s="322">
        <v>20.407391882124692</v>
      </c>
      <c r="L13" s="323"/>
      <c r="M13" s="314">
        <v>56.02178308710662</v>
      </c>
      <c r="N13" s="314">
        <v>342.06107530079777</v>
      </c>
      <c r="O13" s="12"/>
      <c r="P13" s="12"/>
      <c r="Q13" s="344"/>
      <c r="R13" s="344"/>
      <c r="S13" s="344"/>
    </row>
    <row r="14" spans="1:19" ht="16.5" customHeight="1" x14ac:dyDescent="0.25">
      <c r="A14" s="313">
        <v>2021</v>
      </c>
      <c r="B14" s="314">
        <v>445.39725913213039</v>
      </c>
      <c r="C14" s="314">
        <v>47.575983737772347</v>
      </c>
      <c r="D14" s="314">
        <v>4.9412965463164422</v>
      </c>
      <c r="E14" s="314">
        <v>1.1424559022489302</v>
      </c>
      <c r="F14" s="330">
        <v>499.05699531846807</v>
      </c>
      <c r="G14" s="323"/>
      <c r="H14" s="314">
        <v>180.2592174445445</v>
      </c>
      <c r="I14" s="314">
        <v>175.14840154637656</v>
      </c>
      <c r="J14" s="314">
        <v>119.41093162794569</v>
      </c>
      <c r="K14" s="314">
        <v>24.238444699601274</v>
      </c>
      <c r="L14" s="323"/>
      <c r="M14" s="314">
        <v>62.001943391585357</v>
      </c>
      <c r="N14" s="314">
        <v>437.0550519268827</v>
      </c>
      <c r="Q14" s="344"/>
      <c r="R14" s="344"/>
      <c r="S14" s="344"/>
    </row>
    <row r="15" spans="1:19" ht="16.5" customHeight="1" x14ac:dyDescent="0.25">
      <c r="A15" s="313">
        <v>2022</v>
      </c>
      <c r="B15" s="314">
        <v>427.09985984406666</v>
      </c>
      <c r="C15" s="314">
        <v>45.443182296317275</v>
      </c>
      <c r="D15" s="314">
        <v>3.2901685198982311</v>
      </c>
      <c r="E15" s="314">
        <v>0.975325132122699</v>
      </c>
      <c r="F15" s="330">
        <v>476.80853579240488</v>
      </c>
      <c r="G15" s="323"/>
      <c r="H15" s="314">
        <v>170.41011683822319</v>
      </c>
      <c r="I15" s="314">
        <v>173.73195448654107</v>
      </c>
      <c r="J15" s="314">
        <v>109.47544270827065</v>
      </c>
      <c r="K15" s="314">
        <v>23.191021759369985</v>
      </c>
      <c r="L15" s="323"/>
      <c r="M15" s="314">
        <v>51.994795412419265</v>
      </c>
      <c r="N15" s="314">
        <v>424.81374037998563</v>
      </c>
      <c r="Q15" s="344"/>
      <c r="R15" s="344"/>
      <c r="S15" s="344"/>
    </row>
    <row r="16" spans="1:19" ht="16.5" customHeight="1" x14ac:dyDescent="0.25">
      <c r="A16" s="313">
        <v>2023</v>
      </c>
      <c r="B16" s="314">
        <v>481.0581244229914</v>
      </c>
      <c r="C16" s="314">
        <v>51.998286639306734</v>
      </c>
      <c r="D16" s="314">
        <v>3.615263720912564</v>
      </c>
      <c r="E16" s="314">
        <v>1.5561876381345356</v>
      </c>
      <c r="F16" s="330">
        <v>538.22786242134532</v>
      </c>
      <c r="G16" s="323"/>
      <c r="H16" s="314">
        <v>194.37387533548036</v>
      </c>
      <c r="I16" s="314">
        <v>193.97217426515755</v>
      </c>
      <c r="J16" s="314">
        <v>122.63020866487223</v>
      </c>
      <c r="K16" s="314">
        <v>27.251604155835153</v>
      </c>
      <c r="L16" s="323"/>
      <c r="M16" s="314">
        <v>59.52536909060909</v>
      </c>
      <c r="N16" s="314">
        <v>478.70249333073616</v>
      </c>
      <c r="Q16" s="344"/>
      <c r="R16" s="344"/>
      <c r="S16" s="344"/>
    </row>
    <row r="17" spans="1:19" ht="16.5" customHeight="1" x14ac:dyDescent="0.25">
      <c r="A17" s="315"/>
      <c r="B17" s="316"/>
      <c r="C17" s="316"/>
      <c r="D17" s="317"/>
      <c r="E17" s="316"/>
      <c r="F17" s="329"/>
      <c r="G17" s="323"/>
      <c r="H17" s="318"/>
      <c r="I17" s="318"/>
      <c r="J17" s="318"/>
      <c r="K17" s="318"/>
      <c r="L17" s="324"/>
      <c r="M17" s="318"/>
      <c r="N17" s="318"/>
      <c r="Q17" s="344"/>
      <c r="R17" s="344"/>
      <c r="S17" s="344"/>
    </row>
    <row r="18" spans="1:19" ht="16.2" customHeight="1" x14ac:dyDescent="0.25">
      <c r="A18" s="19"/>
      <c r="B18" s="314"/>
      <c r="C18" s="314"/>
      <c r="D18" s="314"/>
      <c r="E18" s="314"/>
      <c r="F18" s="313"/>
      <c r="G18" s="323"/>
      <c r="H18" s="319"/>
      <c r="I18" s="319"/>
      <c r="J18" s="319"/>
      <c r="K18" s="319"/>
      <c r="L18" s="324"/>
      <c r="M18" s="319"/>
      <c r="N18" s="319"/>
      <c r="Q18" s="344"/>
      <c r="R18" s="344"/>
      <c r="S18" s="344"/>
    </row>
    <row r="19" spans="1:19" ht="17.100000000000001" customHeight="1" x14ac:dyDescent="0.25">
      <c r="A19" s="326">
        <v>2014</v>
      </c>
      <c r="B19" s="314"/>
      <c r="C19" s="314"/>
      <c r="D19" s="320"/>
      <c r="E19" s="320"/>
      <c r="F19" s="328"/>
      <c r="G19" s="323"/>
      <c r="H19" s="319"/>
      <c r="I19" s="319"/>
      <c r="J19" s="319"/>
      <c r="K19" s="319"/>
      <c r="L19" s="324"/>
      <c r="M19" s="319"/>
      <c r="N19" s="319"/>
      <c r="Q19" s="344"/>
      <c r="R19" s="344"/>
      <c r="S19" s="344"/>
    </row>
    <row r="20" spans="1:19" ht="17.100000000000001" customHeight="1" x14ac:dyDescent="0.25">
      <c r="A20" s="325">
        <v>41670</v>
      </c>
      <c r="B20" s="322">
        <v>12.609375299999998</v>
      </c>
      <c r="C20" s="322">
        <v>0.35580805999999998</v>
      </c>
      <c r="D20" s="322">
        <v>1.9140536100000007</v>
      </c>
      <c r="E20" s="322">
        <v>0</v>
      </c>
      <c r="F20" s="330">
        <v>14.879236969999997</v>
      </c>
      <c r="G20" s="323"/>
      <c r="H20" s="319">
        <v>4.54454856</v>
      </c>
      <c r="I20" s="319">
        <v>4.87319996</v>
      </c>
      <c r="J20" s="319">
        <v>4.3493050599999998</v>
      </c>
      <c r="K20" s="319">
        <v>1.1095123899999999</v>
      </c>
      <c r="L20" s="324"/>
      <c r="M20" s="319">
        <v>1.9140536099999996</v>
      </c>
      <c r="N20" s="319">
        <v>12.96251236</v>
      </c>
      <c r="Q20" s="344"/>
      <c r="R20" s="344"/>
      <c r="S20" s="344"/>
    </row>
    <row r="21" spans="1:19" ht="17.100000000000001" customHeight="1" x14ac:dyDescent="0.25">
      <c r="A21" s="325">
        <v>41698</v>
      </c>
      <c r="B21" s="322">
        <v>10.899180110000001</v>
      </c>
      <c r="C21" s="322">
        <v>0.3807972</v>
      </c>
      <c r="D21" s="322">
        <v>4.2073192600000011</v>
      </c>
      <c r="E21" s="322">
        <v>0</v>
      </c>
      <c r="F21" s="330">
        <v>15.487296570000002</v>
      </c>
      <c r="G21" s="323"/>
      <c r="H21" s="319">
        <v>4.3560637399999997</v>
      </c>
      <c r="I21" s="319">
        <v>5.2591257499999999</v>
      </c>
      <c r="J21" s="319">
        <v>3.5409572899999997</v>
      </c>
      <c r="K21" s="319">
        <v>2.33114979</v>
      </c>
      <c r="L21" s="324"/>
      <c r="M21" s="319">
        <v>4.2073192599999993</v>
      </c>
      <c r="N21" s="319">
        <v>11.27997731</v>
      </c>
      <c r="Q21" s="344"/>
      <c r="R21" s="344"/>
      <c r="S21" s="344"/>
    </row>
    <row r="22" spans="1:19" ht="17.100000000000001" customHeight="1" x14ac:dyDescent="0.25">
      <c r="A22" s="325">
        <v>41729</v>
      </c>
      <c r="B22" s="322">
        <v>12.626050800000002</v>
      </c>
      <c r="C22" s="322">
        <v>0.67238204000000001</v>
      </c>
      <c r="D22" s="322">
        <v>2.1480329799999991</v>
      </c>
      <c r="E22" s="322">
        <v>0</v>
      </c>
      <c r="F22" s="330">
        <v>15.446465820000002</v>
      </c>
      <c r="G22" s="323"/>
      <c r="H22" s="319">
        <v>4.8077416700000004</v>
      </c>
      <c r="I22" s="319">
        <v>4.92313343</v>
      </c>
      <c r="J22" s="319">
        <v>4.2019466899999998</v>
      </c>
      <c r="K22" s="319">
        <v>1.51364403</v>
      </c>
      <c r="L22" s="324"/>
      <c r="M22" s="319">
        <v>2.14803298</v>
      </c>
      <c r="N22" s="319">
        <v>13.298432840000002</v>
      </c>
      <c r="Q22" s="344"/>
      <c r="R22" s="344"/>
      <c r="S22" s="344"/>
    </row>
    <row r="23" spans="1:19" ht="17.100000000000001" customHeight="1" x14ac:dyDescent="0.25">
      <c r="A23" s="325">
        <v>41759</v>
      </c>
      <c r="B23" s="322">
        <v>12.624781747246287</v>
      </c>
      <c r="C23" s="322">
        <v>0.43720478000000002</v>
      </c>
      <c r="D23" s="322">
        <v>3.0061675700000006</v>
      </c>
      <c r="E23" s="322">
        <v>0</v>
      </c>
      <c r="F23" s="330">
        <v>16.068154097246286</v>
      </c>
      <c r="G23" s="323"/>
      <c r="H23" s="319">
        <v>4.8782048800000002</v>
      </c>
      <c r="I23" s="319">
        <v>4.8629373300000003</v>
      </c>
      <c r="J23" s="319">
        <v>4.4887839072462894</v>
      </c>
      <c r="K23" s="319">
        <v>1.8382279799999999</v>
      </c>
      <c r="L23" s="324"/>
      <c r="M23" s="319">
        <v>3.0061675699999997</v>
      </c>
      <c r="N23" s="319">
        <v>13.06198652724629</v>
      </c>
      <c r="Q23" s="344"/>
      <c r="R23" s="344"/>
      <c r="S23" s="344"/>
    </row>
    <row r="24" spans="1:19" ht="17.100000000000001" customHeight="1" x14ac:dyDescent="0.25">
      <c r="A24" s="325">
        <v>41790</v>
      </c>
      <c r="B24" s="322">
        <v>17.866397160000002</v>
      </c>
      <c r="C24" s="322">
        <v>1.5514055897380625</v>
      </c>
      <c r="D24" s="322">
        <v>0</v>
      </c>
      <c r="E24" s="322">
        <v>2.7941690000000002E-2</v>
      </c>
      <c r="F24" s="328">
        <v>19.445744439738061</v>
      </c>
      <c r="G24" s="323"/>
      <c r="H24" s="319">
        <v>5.1793309875694691</v>
      </c>
      <c r="I24" s="319">
        <v>6.7988002646574213</v>
      </c>
      <c r="J24" s="319">
        <v>6.0484307475111718</v>
      </c>
      <c r="K24" s="319">
        <v>1.4191824399999966</v>
      </c>
      <c r="L24" s="324"/>
      <c r="M24" s="324">
        <v>1.9580167597380636</v>
      </c>
      <c r="N24" s="324">
        <v>17.487727679999999</v>
      </c>
      <c r="Q24" s="344"/>
      <c r="R24" s="344"/>
      <c r="S24" s="344"/>
    </row>
    <row r="25" spans="1:19" ht="17.100000000000001" customHeight="1" x14ac:dyDescent="0.25">
      <c r="A25" s="325">
        <v>41820</v>
      </c>
      <c r="B25" s="322">
        <v>15.740188459999999</v>
      </c>
      <c r="C25" s="322">
        <v>1.4580036000000001</v>
      </c>
      <c r="D25" s="322">
        <v>0</v>
      </c>
      <c r="E25" s="322">
        <v>1.4926500000000001E-2</v>
      </c>
      <c r="F25" s="328">
        <v>17.213118560000002</v>
      </c>
      <c r="G25" s="323"/>
      <c r="H25" s="319">
        <v>4.4407725600000001</v>
      </c>
      <c r="I25" s="319">
        <v>6.3282949199999994</v>
      </c>
      <c r="J25" s="319">
        <v>5.4282746800000012</v>
      </c>
      <c r="K25" s="319">
        <v>1.0157764</v>
      </c>
      <c r="L25" s="324"/>
      <c r="M25" s="324">
        <v>1.3267520099999999</v>
      </c>
      <c r="N25" s="324">
        <v>15.88636655</v>
      </c>
      <c r="Q25" s="344"/>
      <c r="R25" s="344"/>
      <c r="S25" s="344"/>
    </row>
    <row r="26" spans="1:19" ht="17.100000000000001" customHeight="1" x14ac:dyDescent="0.25">
      <c r="A26" s="325">
        <v>41851</v>
      </c>
      <c r="B26" s="322">
        <v>16.109073590000001</v>
      </c>
      <c r="C26" s="322">
        <v>1.1206952100000001</v>
      </c>
      <c r="D26" s="322">
        <v>0</v>
      </c>
      <c r="E26" s="322">
        <v>2.0430570000000002E-2</v>
      </c>
      <c r="F26" s="328">
        <v>17.250199370000001</v>
      </c>
      <c r="G26" s="323"/>
      <c r="H26" s="319">
        <v>4.4839008399999996</v>
      </c>
      <c r="I26" s="319">
        <v>6.44398216</v>
      </c>
      <c r="J26" s="319">
        <v>5.4864013700000003</v>
      </c>
      <c r="K26" s="319">
        <v>0.83591499999999996</v>
      </c>
      <c r="L26" s="324"/>
      <c r="M26" s="324">
        <v>1.2514489600000001</v>
      </c>
      <c r="N26" s="324">
        <v>15.99875041</v>
      </c>
      <c r="Q26" s="344"/>
      <c r="R26" s="344"/>
      <c r="S26" s="344"/>
    </row>
    <row r="27" spans="1:19" ht="17.100000000000001" customHeight="1" x14ac:dyDescent="0.25">
      <c r="A27" s="325">
        <v>41882</v>
      </c>
      <c r="B27" s="322">
        <v>17.334330221200002</v>
      </c>
      <c r="C27" s="322">
        <v>0.97970248999999987</v>
      </c>
      <c r="D27" s="322">
        <v>0</v>
      </c>
      <c r="E27" s="322">
        <v>2.10597E-3</v>
      </c>
      <c r="F27" s="328">
        <v>18.316138681199998</v>
      </c>
      <c r="G27" s="323"/>
      <c r="H27" s="319">
        <v>4.747063739999998</v>
      </c>
      <c r="I27" s="319">
        <v>7.3844886809999997</v>
      </c>
      <c r="J27" s="319">
        <v>5.4184539801999998</v>
      </c>
      <c r="K27" s="319">
        <v>0.76613228000000078</v>
      </c>
      <c r="L27" s="324"/>
      <c r="M27" s="324">
        <v>1.0396239800000004</v>
      </c>
      <c r="N27" s="324">
        <v>17.2765147012</v>
      </c>
      <c r="Q27" s="344"/>
      <c r="R27" s="344"/>
      <c r="S27" s="344"/>
    </row>
    <row r="28" spans="1:19" ht="17.100000000000001" customHeight="1" x14ac:dyDescent="0.25">
      <c r="A28" s="325">
        <v>41912</v>
      </c>
      <c r="B28" s="314">
        <v>16.14870981</v>
      </c>
      <c r="C28" s="314">
        <v>0.90228609999999998</v>
      </c>
      <c r="D28" s="314">
        <v>0.10273009</v>
      </c>
      <c r="E28" s="314">
        <v>6.7995609999999998E-2</v>
      </c>
      <c r="F28" s="328">
        <v>17.221721609999999</v>
      </c>
      <c r="G28" s="323"/>
      <c r="H28" s="319">
        <v>5.2756795200000006</v>
      </c>
      <c r="I28" s="319">
        <v>6.4011433799999988</v>
      </c>
      <c r="J28" s="319">
        <v>4.8633349500000023</v>
      </c>
      <c r="K28" s="319">
        <v>0.68156375999999952</v>
      </c>
      <c r="L28" s="324"/>
      <c r="M28" s="324">
        <v>2.1567373500000007</v>
      </c>
      <c r="N28" s="324">
        <v>15.064984260000001</v>
      </c>
      <c r="Q28" s="344"/>
      <c r="R28" s="344"/>
      <c r="S28" s="344"/>
    </row>
    <row r="29" spans="1:19" ht="17.100000000000001" customHeight="1" x14ac:dyDescent="0.25">
      <c r="A29" s="325">
        <v>41943</v>
      </c>
      <c r="B29" s="314">
        <v>17.292719909999995</v>
      </c>
      <c r="C29" s="314">
        <v>0.97895650999999995</v>
      </c>
      <c r="D29" s="314">
        <v>0</v>
      </c>
      <c r="E29" s="314">
        <v>2.4943751302741592E-2</v>
      </c>
      <c r="F29" s="328">
        <v>18.296620171302742</v>
      </c>
      <c r="G29" s="323"/>
      <c r="H29" s="319">
        <v>5.2486701613027416</v>
      </c>
      <c r="I29" s="319">
        <v>6.7580570100000008</v>
      </c>
      <c r="J29" s="319">
        <v>5.2942440700000022</v>
      </c>
      <c r="K29" s="319">
        <v>0.99564892999999799</v>
      </c>
      <c r="L29" s="324"/>
      <c r="M29" s="324">
        <v>2.0676158513027421</v>
      </c>
      <c r="N29" s="324">
        <v>16.229004320000001</v>
      </c>
      <c r="Q29" s="344"/>
      <c r="R29" s="344"/>
      <c r="S29" s="344"/>
    </row>
    <row r="30" spans="1:19" ht="17.100000000000001" customHeight="1" x14ac:dyDescent="0.25">
      <c r="A30" s="325">
        <v>41973</v>
      </c>
      <c r="B30" s="314">
        <v>16.598237945999998</v>
      </c>
      <c r="C30" s="314">
        <v>1.02960502</v>
      </c>
      <c r="D30" s="314">
        <v>0</v>
      </c>
      <c r="E30" s="314">
        <v>8.8521199999999998E-3</v>
      </c>
      <c r="F30" s="328">
        <v>17.636695086</v>
      </c>
      <c r="G30" s="323"/>
      <c r="H30" s="319">
        <v>4.917552109999999</v>
      </c>
      <c r="I30" s="319">
        <v>6.84630487</v>
      </c>
      <c r="J30" s="319">
        <v>4.9870250859999992</v>
      </c>
      <c r="K30" s="319">
        <v>0.88581302000000051</v>
      </c>
      <c r="L30" s="324"/>
      <c r="M30" s="324">
        <v>1.7604018500000005</v>
      </c>
      <c r="N30" s="324">
        <v>15.876293235999997</v>
      </c>
      <c r="Q30" s="344"/>
      <c r="R30" s="344"/>
      <c r="S30" s="344"/>
    </row>
    <row r="31" spans="1:19" ht="17.100000000000001" customHeight="1" x14ac:dyDescent="0.25">
      <c r="A31" s="325">
        <v>42004</v>
      </c>
      <c r="B31" s="314">
        <v>22.436740660000005</v>
      </c>
      <c r="C31" s="314">
        <v>1.3429596800000001</v>
      </c>
      <c r="D31" s="314">
        <v>5.3239260000000004E-2</v>
      </c>
      <c r="E31" s="314">
        <v>3.4781099999999995E-3</v>
      </c>
      <c r="F31" s="328">
        <v>23.836417709999999</v>
      </c>
      <c r="G31" s="323"/>
      <c r="H31" s="319">
        <v>6.2463529200000014</v>
      </c>
      <c r="I31" s="319">
        <v>8.20014954</v>
      </c>
      <c r="J31" s="319">
        <v>8.2441269300000002</v>
      </c>
      <c r="K31" s="319">
        <v>1.1457883199999976</v>
      </c>
      <c r="L31" s="324"/>
      <c r="M31" s="324">
        <v>1.6055198400000017</v>
      </c>
      <c r="N31" s="324">
        <v>22.230897869999996</v>
      </c>
      <c r="Q31" s="344"/>
      <c r="R31" s="344"/>
      <c r="S31" s="344"/>
    </row>
    <row r="32" spans="1:19" ht="17.100000000000001" customHeight="1" x14ac:dyDescent="0.25">
      <c r="A32" s="312"/>
      <c r="B32" s="314"/>
      <c r="C32" s="314"/>
      <c r="D32" s="320"/>
      <c r="E32" s="320"/>
      <c r="F32" s="328"/>
      <c r="G32" s="323"/>
      <c r="H32" s="319"/>
      <c r="I32" s="319"/>
      <c r="J32" s="319"/>
      <c r="K32" s="319"/>
      <c r="L32" s="324"/>
      <c r="M32" s="319"/>
      <c r="N32" s="319"/>
      <c r="Q32" s="344"/>
      <c r="R32" s="344"/>
      <c r="S32" s="344"/>
    </row>
    <row r="33" spans="1:19" ht="17.100000000000001" customHeight="1" x14ac:dyDescent="0.25">
      <c r="A33" s="326">
        <v>2015</v>
      </c>
      <c r="B33" s="314"/>
      <c r="C33" s="314"/>
      <c r="D33" s="320"/>
      <c r="E33" s="320"/>
      <c r="F33" s="328"/>
      <c r="G33" s="323"/>
      <c r="H33" s="319"/>
      <c r="I33" s="319"/>
      <c r="J33" s="319"/>
      <c r="K33" s="319"/>
      <c r="L33" s="324"/>
      <c r="M33" s="319"/>
      <c r="N33" s="319"/>
      <c r="Q33" s="344"/>
      <c r="R33" s="344"/>
      <c r="S33" s="344"/>
    </row>
    <row r="34" spans="1:19" ht="17.100000000000001" customHeight="1" x14ac:dyDescent="0.25">
      <c r="A34" s="325">
        <v>42035</v>
      </c>
      <c r="B34" s="314">
        <v>15.511127409999997</v>
      </c>
      <c r="C34" s="314">
        <v>0.85741502000000003</v>
      </c>
      <c r="D34" s="320">
        <v>0</v>
      </c>
      <c r="E34" s="320">
        <v>3.1921700000000003E-3</v>
      </c>
      <c r="F34" s="328">
        <v>16.371734599999996</v>
      </c>
      <c r="G34" s="323"/>
      <c r="H34" s="319">
        <v>4.7994203599999992</v>
      </c>
      <c r="I34" s="319">
        <v>5.5548392199999999</v>
      </c>
      <c r="J34" s="319">
        <v>5.2145252499999994</v>
      </c>
      <c r="K34" s="319">
        <v>0.8029497699999979</v>
      </c>
      <c r="L34" s="324"/>
      <c r="M34" s="319">
        <v>1.4398558699999993</v>
      </c>
      <c r="N34" s="319">
        <v>14.931878730000001</v>
      </c>
      <c r="Q34" s="344"/>
      <c r="R34" s="344"/>
      <c r="S34" s="344"/>
    </row>
    <row r="35" spans="1:19" ht="17.100000000000001" customHeight="1" x14ac:dyDescent="0.25">
      <c r="A35" s="325">
        <v>42063</v>
      </c>
      <c r="B35" s="314">
        <v>14.612839029999998</v>
      </c>
      <c r="C35" s="314">
        <v>0.96737326999999984</v>
      </c>
      <c r="D35" s="320">
        <v>0</v>
      </c>
      <c r="E35" s="320">
        <v>1.5199990000000002E-2</v>
      </c>
      <c r="F35" s="328">
        <v>15.595412289999995</v>
      </c>
      <c r="G35" s="323"/>
      <c r="H35" s="319">
        <v>5.6513814800000004</v>
      </c>
      <c r="I35" s="319">
        <v>4.5367172900000003</v>
      </c>
      <c r="J35" s="319">
        <v>3.9704721799999958</v>
      </c>
      <c r="K35" s="319">
        <v>1.4368413399999991</v>
      </c>
      <c r="L35" s="324"/>
      <c r="M35" s="319">
        <v>1.74361396</v>
      </c>
      <c r="N35" s="319">
        <v>13.851798329999998</v>
      </c>
      <c r="Q35" s="344"/>
      <c r="R35" s="344"/>
      <c r="S35" s="344"/>
    </row>
    <row r="36" spans="1:19" ht="17.100000000000001" customHeight="1" x14ac:dyDescent="0.25">
      <c r="A36" s="325">
        <v>42094</v>
      </c>
      <c r="B36" s="314">
        <v>16.190043559999999</v>
      </c>
      <c r="C36" s="314">
        <v>1.5329750900000003</v>
      </c>
      <c r="D36" s="320">
        <v>0.2</v>
      </c>
      <c r="E36" s="320">
        <v>2.7101299999999998E-2</v>
      </c>
      <c r="F36" s="328">
        <v>17.950119949999998</v>
      </c>
      <c r="G36" s="323"/>
      <c r="H36" s="319">
        <v>5.9272570900000003</v>
      </c>
      <c r="I36" s="319">
        <v>5.3659072800000001</v>
      </c>
      <c r="J36" s="319">
        <v>5.3158374400000001</v>
      </c>
      <c r="K36" s="319">
        <v>1.341118139999999</v>
      </c>
      <c r="L36" s="324"/>
      <c r="M36" s="319">
        <v>1.8803042500000018</v>
      </c>
      <c r="N36" s="319">
        <v>16.069815699999999</v>
      </c>
      <c r="Q36" s="344"/>
      <c r="R36" s="344"/>
      <c r="S36" s="344"/>
    </row>
    <row r="37" spans="1:19" ht="17.100000000000001" customHeight="1" x14ac:dyDescent="0.25">
      <c r="A37" s="325">
        <v>42124</v>
      </c>
      <c r="B37" s="314">
        <v>16.013834399999997</v>
      </c>
      <c r="C37" s="314">
        <v>2.3659672999999999</v>
      </c>
      <c r="D37" s="320">
        <v>1.104635E-2</v>
      </c>
      <c r="E37" s="320">
        <v>1.4919729999999999E-2</v>
      </c>
      <c r="F37" s="328">
        <v>18.405767779999994</v>
      </c>
      <c r="G37" s="323"/>
      <c r="H37" s="319">
        <v>5.7295090299999982</v>
      </c>
      <c r="I37" s="319">
        <v>5.6449960699999986</v>
      </c>
      <c r="J37" s="319">
        <v>5.7932036600000005</v>
      </c>
      <c r="K37" s="319">
        <v>1.2380590199999979</v>
      </c>
      <c r="L37" s="324"/>
      <c r="M37" s="319">
        <v>2.4942268599999977</v>
      </c>
      <c r="N37" s="319">
        <v>15.911540919999997</v>
      </c>
      <c r="Q37" s="344"/>
      <c r="R37" s="344"/>
      <c r="S37" s="344"/>
    </row>
    <row r="38" spans="1:19" ht="17.100000000000001" customHeight="1" x14ac:dyDescent="0.25">
      <c r="A38" s="325">
        <v>42155</v>
      </c>
      <c r="B38" s="314">
        <v>19.632836300000001</v>
      </c>
      <c r="C38" s="314">
        <v>2.4844500399999996</v>
      </c>
      <c r="D38" s="320">
        <v>5.8754410000000007E-2</v>
      </c>
      <c r="E38" s="320">
        <v>1.0857470000000001E-2</v>
      </c>
      <c r="F38" s="328">
        <v>22.186898220000003</v>
      </c>
      <c r="G38" s="323"/>
      <c r="H38" s="319">
        <v>6.7920481099999988</v>
      </c>
      <c r="I38" s="319">
        <v>6.8016873500000008</v>
      </c>
      <c r="J38" s="319">
        <v>7.1481816900000013</v>
      </c>
      <c r="K38" s="319">
        <v>1.4449810700000043</v>
      </c>
      <c r="L38" s="324"/>
      <c r="M38" s="319">
        <v>2.0303862699999997</v>
      </c>
      <c r="N38" s="319">
        <v>20.156511949999995</v>
      </c>
      <c r="Q38" s="344"/>
      <c r="R38" s="344"/>
      <c r="S38" s="344"/>
    </row>
    <row r="39" spans="1:19" ht="17.100000000000001" customHeight="1" x14ac:dyDescent="0.25">
      <c r="A39" s="325">
        <v>42185</v>
      </c>
      <c r="B39" s="314">
        <v>18.884112974999997</v>
      </c>
      <c r="C39" s="314">
        <v>1.4946230299999999</v>
      </c>
      <c r="D39" s="320">
        <v>0.34012042000000003</v>
      </c>
      <c r="E39" s="320">
        <v>0.27866131999999999</v>
      </c>
      <c r="F39" s="328">
        <v>20.997517744999996</v>
      </c>
      <c r="G39" s="323"/>
      <c r="H39" s="319">
        <v>7.6060424700000011</v>
      </c>
      <c r="I39" s="319">
        <v>7.1227815400000001</v>
      </c>
      <c r="J39" s="319">
        <v>5.1530892899999996</v>
      </c>
      <c r="K39" s="319">
        <v>1.1156044449999953</v>
      </c>
      <c r="L39" s="324"/>
      <c r="M39" s="319">
        <v>2.8327445050000009</v>
      </c>
      <c r="N39" s="319">
        <v>18.164773240000002</v>
      </c>
      <c r="Q39" s="344"/>
      <c r="R39" s="344"/>
      <c r="S39" s="344"/>
    </row>
    <row r="40" spans="1:19" ht="17.100000000000001" customHeight="1" x14ac:dyDescent="0.25">
      <c r="A40" s="325">
        <v>42216</v>
      </c>
      <c r="B40" s="314">
        <v>21.553583770000003</v>
      </c>
      <c r="C40" s="314">
        <v>1.4553101300000004</v>
      </c>
      <c r="D40" s="320">
        <v>0.25121452</v>
      </c>
      <c r="E40" s="320">
        <v>1.5256279999999999E-2</v>
      </c>
      <c r="F40" s="328">
        <v>23.275364700000004</v>
      </c>
      <c r="G40" s="323"/>
      <c r="H40" s="319">
        <v>7.9837054200000015</v>
      </c>
      <c r="I40" s="319">
        <v>7.0682645000000006</v>
      </c>
      <c r="J40" s="319">
        <v>7.0126971900000008</v>
      </c>
      <c r="K40" s="319">
        <v>1.2106975900000023</v>
      </c>
      <c r="L40" s="324"/>
      <c r="M40" s="319">
        <v>3.5099978100000024</v>
      </c>
      <c r="N40" s="319">
        <v>19.765366890000003</v>
      </c>
      <c r="Q40" s="344"/>
      <c r="R40" s="344"/>
      <c r="S40" s="344"/>
    </row>
    <row r="41" spans="1:19" ht="17.100000000000001" customHeight="1" x14ac:dyDescent="0.25">
      <c r="A41" s="325">
        <v>42247</v>
      </c>
      <c r="B41" s="314">
        <v>19.127936870000006</v>
      </c>
      <c r="C41" s="314">
        <v>1.3214728599999996</v>
      </c>
      <c r="D41" s="320">
        <v>3.6332830000000003E-2</v>
      </c>
      <c r="E41" s="320">
        <v>3.4804561000000005E-2</v>
      </c>
      <c r="F41" s="328">
        <v>20.520547121</v>
      </c>
      <c r="G41" s="323"/>
      <c r="H41" s="319">
        <v>8.4998301200000004</v>
      </c>
      <c r="I41" s="319">
        <v>7.1602838300000009</v>
      </c>
      <c r="J41" s="319">
        <v>3.85880431</v>
      </c>
      <c r="K41" s="319">
        <v>1.0016288610000004</v>
      </c>
      <c r="L41" s="324"/>
      <c r="M41" s="319">
        <v>3.0053472910000001</v>
      </c>
      <c r="N41" s="319">
        <v>17.515199830000007</v>
      </c>
      <c r="Q41" s="344"/>
      <c r="R41" s="344"/>
      <c r="S41" s="344"/>
    </row>
    <row r="42" spans="1:19" ht="17.100000000000001" customHeight="1" x14ac:dyDescent="0.25">
      <c r="A42" s="325">
        <v>42277</v>
      </c>
      <c r="B42" s="314">
        <v>16.824680609999998</v>
      </c>
      <c r="C42" s="314">
        <v>1.2733428899999999</v>
      </c>
      <c r="D42" s="320">
        <v>3.769426E-2</v>
      </c>
      <c r="E42" s="320">
        <v>4.3206889999999998E-2</v>
      </c>
      <c r="F42" s="328">
        <v>18.178924649999999</v>
      </c>
      <c r="G42" s="323"/>
      <c r="H42" s="319">
        <v>6.9193915800000001</v>
      </c>
      <c r="I42" s="319">
        <v>6.4170978200000004</v>
      </c>
      <c r="J42" s="319">
        <v>3.5451035399999999</v>
      </c>
      <c r="K42" s="319">
        <v>1.2973317099999981</v>
      </c>
      <c r="L42" s="324"/>
      <c r="M42" s="319">
        <v>2.4002262299999986</v>
      </c>
      <c r="N42" s="319">
        <v>15.778698420000001</v>
      </c>
      <c r="Q42" s="344"/>
      <c r="R42" s="344"/>
      <c r="S42" s="344"/>
    </row>
    <row r="43" spans="1:19" ht="17.100000000000001" customHeight="1" x14ac:dyDescent="0.25">
      <c r="A43" s="325">
        <v>42308</v>
      </c>
      <c r="B43" s="314">
        <v>21.424713960000002</v>
      </c>
      <c r="C43" s="314">
        <v>1.1795655400000002</v>
      </c>
      <c r="D43" s="320">
        <v>0.12811971</v>
      </c>
      <c r="E43" s="320">
        <v>0.96662630000000005</v>
      </c>
      <c r="F43" s="328">
        <v>23.699025510000006</v>
      </c>
      <c r="G43" s="323"/>
      <c r="H43" s="319">
        <v>8.6766632699999988</v>
      </c>
      <c r="I43" s="319">
        <v>8.2828255100000021</v>
      </c>
      <c r="J43" s="319">
        <v>5.56533473</v>
      </c>
      <c r="K43" s="319">
        <v>1.1742020000000046</v>
      </c>
      <c r="L43" s="324"/>
      <c r="M43" s="319">
        <v>3.2822735299999994</v>
      </c>
      <c r="N43" s="319">
        <v>20.416751979999997</v>
      </c>
      <c r="Q43" s="344"/>
      <c r="R43" s="344"/>
      <c r="S43" s="344"/>
    </row>
    <row r="44" spans="1:19" ht="17.100000000000001" customHeight="1" x14ac:dyDescent="0.25">
      <c r="A44" s="325">
        <v>42338</v>
      </c>
      <c r="B44" s="314">
        <v>18.364451900000002</v>
      </c>
      <c r="C44" s="314">
        <v>1.3472017599999999</v>
      </c>
      <c r="D44" s="320">
        <v>3.2738619999999996E-2</v>
      </c>
      <c r="E44" s="320">
        <v>0.20111509</v>
      </c>
      <c r="F44" s="328">
        <v>19.945507370000001</v>
      </c>
      <c r="G44" s="323"/>
      <c r="H44" s="319">
        <v>6.7928152500000003</v>
      </c>
      <c r="I44" s="319">
        <v>6.9700422600000005</v>
      </c>
      <c r="J44" s="319">
        <v>5.3469462799999992</v>
      </c>
      <c r="K44" s="319">
        <v>0.83570358000000056</v>
      </c>
      <c r="L44" s="324"/>
      <c r="M44" s="319">
        <v>1.816271629999999</v>
      </c>
      <c r="N44" s="319">
        <v>18.129235740000002</v>
      </c>
      <c r="Q44" s="344"/>
      <c r="R44" s="344"/>
      <c r="S44" s="344"/>
    </row>
    <row r="45" spans="1:19" ht="17.100000000000001" customHeight="1" x14ac:dyDescent="0.25">
      <c r="A45" s="325">
        <v>42369</v>
      </c>
      <c r="B45" s="314">
        <v>27.151537349999995</v>
      </c>
      <c r="C45" s="314">
        <v>1.8379233899999998</v>
      </c>
      <c r="D45" s="320">
        <v>0.10829543</v>
      </c>
      <c r="E45" s="320">
        <v>8.2939850000000009E-2</v>
      </c>
      <c r="F45" s="328">
        <v>29.180696019999992</v>
      </c>
      <c r="G45" s="323"/>
      <c r="H45" s="319">
        <v>8.9399268700000007</v>
      </c>
      <c r="I45" s="319">
        <v>10.535777060000001</v>
      </c>
      <c r="J45" s="319">
        <v>8.2797501299999929</v>
      </c>
      <c r="K45" s="319">
        <v>1.4252419599999975</v>
      </c>
      <c r="L45" s="324"/>
      <c r="M45" s="319">
        <v>2.560807870000001</v>
      </c>
      <c r="N45" s="319">
        <v>26.619888149999998</v>
      </c>
      <c r="Q45" s="344"/>
      <c r="R45" s="344"/>
      <c r="S45" s="344"/>
    </row>
    <row r="46" spans="1:19" ht="17.100000000000001" customHeight="1" x14ac:dyDescent="0.25">
      <c r="A46" s="312"/>
      <c r="B46" s="314"/>
      <c r="C46" s="314"/>
      <c r="D46" s="320"/>
      <c r="E46" s="320"/>
      <c r="F46" s="328"/>
      <c r="G46" s="323"/>
      <c r="H46" s="319"/>
      <c r="I46" s="319"/>
      <c r="J46" s="319"/>
      <c r="K46" s="319"/>
      <c r="L46" s="324"/>
      <c r="M46" s="319"/>
      <c r="N46" s="319"/>
      <c r="Q46" s="344"/>
      <c r="R46" s="344"/>
      <c r="S46" s="344"/>
    </row>
    <row r="47" spans="1:19" ht="17.100000000000001" customHeight="1" x14ac:dyDescent="0.25">
      <c r="A47" s="326">
        <v>2016</v>
      </c>
      <c r="B47" s="314"/>
      <c r="C47" s="314"/>
      <c r="D47" s="320"/>
      <c r="E47" s="320"/>
      <c r="F47" s="328"/>
      <c r="G47" s="323"/>
      <c r="H47" s="319"/>
      <c r="I47" s="319"/>
      <c r="J47" s="319"/>
      <c r="K47" s="319"/>
      <c r="L47" s="324"/>
      <c r="M47" s="319"/>
      <c r="N47" s="319"/>
      <c r="Q47" s="344"/>
      <c r="R47" s="344"/>
      <c r="S47" s="344"/>
    </row>
    <row r="48" spans="1:19" ht="17.100000000000001" customHeight="1" x14ac:dyDescent="0.25">
      <c r="A48" s="325">
        <v>42400</v>
      </c>
      <c r="B48" s="314">
        <v>17.297871879999999</v>
      </c>
      <c r="C48" s="314">
        <v>1.2839878299999998</v>
      </c>
      <c r="D48" s="320">
        <v>1.7306410000000001E-2</v>
      </c>
      <c r="E48" s="320">
        <v>4.6150689999999994E-2</v>
      </c>
      <c r="F48" s="328">
        <v>18.645316810000001</v>
      </c>
      <c r="G48" s="323"/>
      <c r="H48" s="319">
        <v>6.6743117899999982</v>
      </c>
      <c r="I48" s="319">
        <v>5.4810823600000003</v>
      </c>
      <c r="J48" s="319">
        <v>5.6212164499999995</v>
      </c>
      <c r="K48" s="319">
        <v>0.8687062100000027</v>
      </c>
      <c r="L48" s="324"/>
      <c r="M48" s="319">
        <v>1.5353720500000003</v>
      </c>
      <c r="N48" s="319">
        <v>17.109944759999994</v>
      </c>
      <c r="Q48" s="344"/>
      <c r="R48" s="344"/>
      <c r="S48" s="344"/>
    </row>
    <row r="49" spans="1:19" ht="17.100000000000001" customHeight="1" x14ac:dyDescent="0.25">
      <c r="A49" s="325">
        <v>42429</v>
      </c>
      <c r="B49" s="314">
        <v>18.277041960000002</v>
      </c>
      <c r="C49" s="314">
        <v>1.4901952600000001</v>
      </c>
      <c r="D49" s="320">
        <v>9.5373970000000002E-2</v>
      </c>
      <c r="E49" s="320">
        <v>5.6818110000000005E-2</v>
      </c>
      <c r="F49" s="328">
        <v>19.919429300000004</v>
      </c>
      <c r="G49" s="323"/>
      <c r="H49" s="319">
        <v>7.9428921099999998</v>
      </c>
      <c r="I49" s="319">
        <v>5.6924854699999994</v>
      </c>
      <c r="J49" s="319">
        <v>5.1449895900000033</v>
      </c>
      <c r="K49" s="319">
        <v>1.1390621299999992</v>
      </c>
      <c r="L49" s="324"/>
      <c r="M49" s="319">
        <v>2.4703511700000007</v>
      </c>
      <c r="N49" s="319">
        <v>17.449078130000007</v>
      </c>
      <c r="Q49" s="344"/>
      <c r="R49" s="344"/>
      <c r="S49" s="344"/>
    </row>
    <row r="50" spans="1:19" ht="17.100000000000001" customHeight="1" x14ac:dyDescent="0.25">
      <c r="A50" s="325">
        <v>42460</v>
      </c>
      <c r="B50" s="314">
        <v>19.571878825999999</v>
      </c>
      <c r="C50" s="314">
        <v>1.5323245699999997</v>
      </c>
      <c r="D50" s="320">
        <v>2.5867999999999999E-2</v>
      </c>
      <c r="E50" s="320">
        <v>7.7395919999999993E-2</v>
      </c>
      <c r="F50" s="328">
        <v>21.207467315999995</v>
      </c>
      <c r="G50" s="323"/>
      <c r="H50" s="319">
        <v>7.7314082599999985</v>
      </c>
      <c r="I50" s="319">
        <v>6.9386974199999987</v>
      </c>
      <c r="J50" s="319">
        <v>5.520905226</v>
      </c>
      <c r="K50" s="319">
        <v>1.01645641</v>
      </c>
      <c r="L50" s="324"/>
      <c r="M50" s="319">
        <v>2.1805974560000001</v>
      </c>
      <c r="N50" s="319">
        <v>19.026869859999998</v>
      </c>
      <c r="Q50" s="344"/>
      <c r="R50" s="344"/>
      <c r="S50" s="344"/>
    </row>
    <row r="51" spans="1:19" ht="17.100000000000001" customHeight="1" x14ac:dyDescent="0.25">
      <c r="A51" s="325">
        <v>42490</v>
      </c>
      <c r="B51" s="314">
        <v>20.085360670000007</v>
      </c>
      <c r="C51" s="314">
        <v>1.8055039299999998</v>
      </c>
      <c r="D51" s="320">
        <v>0.62157405999999993</v>
      </c>
      <c r="E51" s="320">
        <v>6.5788310000000003E-2</v>
      </c>
      <c r="F51" s="328">
        <v>22.578226970000003</v>
      </c>
      <c r="G51" s="323"/>
      <c r="H51" s="319">
        <v>8.0052841299999997</v>
      </c>
      <c r="I51" s="319">
        <v>6.9297333000000005</v>
      </c>
      <c r="J51" s="319">
        <v>6.1956467500000025</v>
      </c>
      <c r="K51" s="319">
        <v>1.4475627899999992</v>
      </c>
      <c r="L51" s="324"/>
      <c r="M51" s="319">
        <v>2.3594065700000022</v>
      </c>
      <c r="N51" s="319">
        <v>20.218820400000006</v>
      </c>
      <c r="Q51" s="344"/>
      <c r="R51" s="344"/>
      <c r="S51" s="344"/>
    </row>
    <row r="52" spans="1:19" ht="17.100000000000001" customHeight="1" x14ac:dyDescent="0.25">
      <c r="A52" s="325">
        <v>42521</v>
      </c>
      <c r="B52" s="314">
        <v>24.91202393899999</v>
      </c>
      <c r="C52" s="314">
        <v>2.17357947</v>
      </c>
      <c r="D52" s="320">
        <v>0.16263297999999998</v>
      </c>
      <c r="E52" s="320">
        <v>0.21558875</v>
      </c>
      <c r="F52" s="328">
        <v>27.46382513899999</v>
      </c>
      <c r="G52" s="323"/>
      <c r="H52" s="319">
        <v>9.7234135820000009</v>
      </c>
      <c r="I52" s="319">
        <v>8.0202562100000012</v>
      </c>
      <c r="J52" s="319">
        <v>8.4680082069999951</v>
      </c>
      <c r="K52" s="319">
        <v>1.2521471399999946</v>
      </c>
      <c r="L52" s="324"/>
      <c r="M52" s="319">
        <v>2.9258711789999996</v>
      </c>
      <c r="N52" s="319">
        <v>24.537953959999992</v>
      </c>
      <c r="Q52" s="344"/>
      <c r="R52" s="344"/>
      <c r="S52" s="344"/>
    </row>
    <row r="53" spans="1:19" ht="17.100000000000001" customHeight="1" x14ac:dyDescent="0.25">
      <c r="A53" s="325">
        <v>42551</v>
      </c>
      <c r="B53" s="314">
        <v>24.049439912</v>
      </c>
      <c r="C53" s="314">
        <v>2.09577262</v>
      </c>
      <c r="D53" s="320">
        <v>8.1482840000000001E-2</v>
      </c>
      <c r="E53" s="320">
        <v>0.10278867999999999</v>
      </c>
      <c r="F53" s="328">
        <v>26.329484052000005</v>
      </c>
      <c r="G53" s="323"/>
      <c r="H53" s="319">
        <v>8.8285989900000015</v>
      </c>
      <c r="I53" s="319">
        <v>8.7980431759999984</v>
      </c>
      <c r="J53" s="319">
        <v>7.5972870760000015</v>
      </c>
      <c r="K53" s="319">
        <v>1.1055548100000046</v>
      </c>
      <c r="L53" s="324"/>
      <c r="M53" s="319">
        <v>3.0097681200000008</v>
      </c>
      <c r="N53" s="319">
        <v>23.319715932000005</v>
      </c>
      <c r="Q53" s="344"/>
      <c r="R53" s="344"/>
      <c r="S53" s="344"/>
    </row>
    <row r="54" spans="1:19" ht="17.100000000000001" customHeight="1" x14ac:dyDescent="0.25">
      <c r="A54" s="325">
        <v>42582</v>
      </c>
      <c r="B54" s="314">
        <v>21.732440984000004</v>
      </c>
      <c r="C54" s="314">
        <v>2.0806197900000001</v>
      </c>
      <c r="D54" s="320">
        <v>0.28334931000000002</v>
      </c>
      <c r="E54" s="320">
        <v>5.254868E-2</v>
      </c>
      <c r="F54" s="328">
        <v>24.148958764000007</v>
      </c>
      <c r="G54" s="323"/>
      <c r="H54" s="319">
        <v>8.6587617139999988</v>
      </c>
      <c r="I54" s="319">
        <v>8.6032842100000018</v>
      </c>
      <c r="J54" s="319">
        <v>5.738943690000001</v>
      </c>
      <c r="K54" s="319">
        <v>1.1479691500000087</v>
      </c>
      <c r="L54" s="324"/>
      <c r="M54" s="319">
        <v>2.724371154</v>
      </c>
      <c r="N54" s="319">
        <v>21.424587610000003</v>
      </c>
      <c r="Q54" s="344"/>
      <c r="R54" s="344"/>
      <c r="S54" s="344"/>
    </row>
    <row r="55" spans="1:19" ht="17.100000000000001" customHeight="1" x14ac:dyDescent="0.25">
      <c r="A55" s="325">
        <v>42613</v>
      </c>
      <c r="B55" s="314">
        <v>23.739932760000006</v>
      </c>
      <c r="C55" s="314">
        <v>2.3760725200000001</v>
      </c>
      <c r="D55" s="320">
        <v>0.32705108999999999</v>
      </c>
      <c r="E55" s="320">
        <v>5.1163239999999992E-2</v>
      </c>
      <c r="F55" s="328">
        <v>26.494219609999998</v>
      </c>
      <c r="G55" s="323"/>
      <c r="H55" s="319">
        <v>8.875125559999999</v>
      </c>
      <c r="I55" s="319">
        <v>9.4079485700000003</v>
      </c>
      <c r="J55" s="319">
        <v>6.7537131700000019</v>
      </c>
      <c r="K55" s="319">
        <v>1.457432309999998</v>
      </c>
      <c r="L55" s="324"/>
      <c r="M55" s="319">
        <v>2.7932696199999993</v>
      </c>
      <c r="N55" s="319">
        <v>23.700949990000002</v>
      </c>
      <c r="Q55" s="344"/>
      <c r="R55" s="344"/>
      <c r="S55" s="344"/>
    </row>
    <row r="56" spans="1:19" ht="17.100000000000001" customHeight="1" x14ac:dyDescent="0.25">
      <c r="A56" s="325">
        <v>42643</v>
      </c>
      <c r="B56" s="314">
        <v>22.151773325428323</v>
      </c>
      <c r="C56" s="314">
        <v>1.760378626849272</v>
      </c>
      <c r="D56" s="320">
        <v>0.4259339800000001</v>
      </c>
      <c r="E56" s="320">
        <v>5.7038660000000005E-2</v>
      </c>
      <c r="F56" s="328">
        <v>24.39512459227759</v>
      </c>
      <c r="G56" s="323"/>
      <c r="H56" s="319">
        <v>6.7321828919999378</v>
      </c>
      <c r="I56" s="319">
        <v>8.8738749399998582</v>
      </c>
      <c r="J56" s="319">
        <v>5.992070069277788</v>
      </c>
      <c r="K56" s="319">
        <v>2.7969966910000075</v>
      </c>
      <c r="L56" s="324"/>
      <c r="M56" s="319">
        <v>2.2504366919999987</v>
      </c>
      <c r="N56" s="319">
        <v>22.144687900277596</v>
      </c>
      <c r="Q56" s="344"/>
      <c r="R56" s="344"/>
      <c r="S56" s="344"/>
    </row>
    <row r="57" spans="1:19" ht="17.100000000000001" customHeight="1" x14ac:dyDescent="0.25">
      <c r="A57" s="325">
        <v>42674</v>
      </c>
      <c r="B57" s="314">
        <v>23.077715722100031</v>
      </c>
      <c r="C57" s="314">
        <v>1.3559901935577501</v>
      </c>
      <c r="D57" s="320">
        <v>0.53796652</v>
      </c>
      <c r="E57" s="320">
        <v>7.2230820000000015E-2</v>
      </c>
      <c r="F57" s="328">
        <v>25.043903255657781</v>
      </c>
      <c r="G57" s="323"/>
      <c r="H57" s="319">
        <v>7.4156949700000085</v>
      </c>
      <c r="I57" s="319">
        <v>8.3711057502999573</v>
      </c>
      <c r="J57" s="319">
        <v>6.2726175753578008</v>
      </c>
      <c r="K57" s="319">
        <v>2.9844849600000174</v>
      </c>
      <c r="L57" s="324"/>
      <c r="M57" s="319">
        <v>2.6232968102999998</v>
      </c>
      <c r="N57" s="319">
        <v>22.42060644535778</v>
      </c>
      <c r="Q57" s="344"/>
      <c r="R57" s="344"/>
      <c r="S57" s="344"/>
    </row>
    <row r="58" spans="1:19" ht="17.100000000000001" customHeight="1" x14ac:dyDescent="0.25">
      <c r="A58" s="325">
        <v>42704</v>
      </c>
      <c r="B58" s="314">
        <v>22.015468781000045</v>
      </c>
      <c r="C58" s="314">
        <v>1.3180714632999999</v>
      </c>
      <c r="D58" s="320">
        <v>0.58626290999999997</v>
      </c>
      <c r="E58" s="320">
        <v>5.1563070000000009E-2</v>
      </c>
      <c r="F58" s="328">
        <v>23.971366224300041</v>
      </c>
      <c r="G58" s="323"/>
      <c r="H58" s="319">
        <v>8.0344461400000817</v>
      </c>
      <c r="I58" s="319">
        <v>8.284760289999948</v>
      </c>
      <c r="J58" s="319">
        <v>6.3905194943000128</v>
      </c>
      <c r="K58" s="319">
        <v>1.2616402999999998</v>
      </c>
      <c r="L58" s="324"/>
      <c r="M58" s="319">
        <v>2.4707479300000017</v>
      </c>
      <c r="N58" s="319">
        <v>21.50061829430004</v>
      </c>
      <c r="Q58" s="344"/>
      <c r="R58" s="344"/>
      <c r="S58" s="344"/>
    </row>
    <row r="59" spans="1:19" ht="17.100000000000001" customHeight="1" x14ac:dyDescent="0.25">
      <c r="A59" s="325">
        <v>42735</v>
      </c>
      <c r="B59" s="314">
        <v>30.798882157000033</v>
      </c>
      <c r="C59" s="314">
        <v>1.0805103600000006</v>
      </c>
      <c r="D59" s="320">
        <v>9.8313890000000001E-2</v>
      </c>
      <c r="E59" s="320">
        <v>7.9335669999999997E-2</v>
      </c>
      <c r="F59" s="328">
        <v>32.057042077000034</v>
      </c>
      <c r="G59" s="323"/>
      <c r="H59" s="319">
        <v>10.087930250000149</v>
      </c>
      <c r="I59" s="319">
        <v>10.995431844999983</v>
      </c>
      <c r="J59" s="319">
        <v>9.3983808019999007</v>
      </c>
      <c r="K59" s="319">
        <v>1.5752991800000018</v>
      </c>
      <c r="L59" s="324"/>
      <c r="M59" s="319">
        <v>2.940301289999999</v>
      </c>
      <c r="N59" s="319">
        <v>29.11674078700003</v>
      </c>
      <c r="Q59" s="344"/>
      <c r="R59" s="344"/>
      <c r="S59" s="344"/>
    </row>
    <row r="60" spans="1:19" ht="17.100000000000001" customHeight="1" x14ac:dyDescent="0.25">
      <c r="A60" s="312"/>
      <c r="B60" s="314"/>
      <c r="C60" s="314"/>
      <c r="D60" s="320"/>
      <c r="E60" s="320"/>
      <c r="F60" s="328"/>
      <c r="G60" s="323"/>
      <c r="H60" s="319"/>
      <c r="I60" s="319"/>
      <c r="J60" s="319"/>
      <c r="K60" s="319"/>
      <c r="L60" s="324"/>
      <c r="M60" s="319"/>
      <c r="N60" s="319"/>
      <c r="Q60" s="344"/>
      <c r="R60" s="344"/>
      <c r="S60" s="344"/>
    </row>
    <row r="61" spans="1:19" ht="17.100000000000001" customHeight="1" x14ac:dyDescent="0.25">
      <c r="A61" s="326">
        <v>2017</v>
      </c>
      <c r="B61" s="314"/>
      <c r="C61" s="314"/>
      <c r="D61" s="320"/>
      <c r="E61" s="320"/>
      <c r="F61" s="328"/>
      <c r="G61" s="323"/>
      <c r="H61" s="319"/>
      <c r="I61" s="319"/>
      <c r="J61" s="319"/>
      <c r="K61" s="319"/>
      <c r="L61" s="324"/>
      <c r="M61" s="319"/>
      <c r="N61" s="319"/>
      <c r="Q61" s="344"/>
      <c r="R61" s="344"/>
      <c r="S61" s="344"/>
    </row>
    <row r="62" spans="1:19" ht="17.100000000000001" customHeight="1" x14ac:dyDescent="0.25">
      <c r="A62" s="325">
        <v>42766</v>
      </c>
      <c r="B62" s="314">
        <v>21.966448163000099</v>
      </c>
      <c r="C62" s="314">
        <v>0.61693871</v>
      </c>
      <c r="D62" s="320">
        <v>0.15457354999999998</v>
      </c>
      <c r="E62" s="320">
        <v>9.4277580000000014E-2</v>
      </c>
      <c r="F62" s="328">
        <v>22.8322380030001</v>
      </c>
      <c r="G62" s="323"/>
      <c r="H62" s="319">
        <v>8.136974376000067</v>
      </c>
      <c r="I62" s="319">
        <v>6.3299517449999927</v>
      </c>
      <c r="J62" s="319">
        <v>6.9478215920000421</v>
      </c>
      <c r="K62" s="319">
        <v>1.4174902899999964</v>
      </c>
      <c r="L62" s="324"/>
      <c r="M62" s="319">
        <v>2.5552983379999996</v>
      </c>
      <c r="N62" s="319">
        <v>20.276939665000103</v>
      </c>
      <c r="Q62" s="344"/>
      <c r="R62" s="344"/>
      <c r="S62" s="344"/>
    </row>
    <row r="63" spans="1:19" ht="17.100000000000001" customHeight="1" x14ac:dyDescent="0.25">
      <c r="A63" s="325">
        <v>42794</v>
      </c>
      <c r="B63" s="314">
        <v>19.081494889999924</v>
      </c>
      <c r="C63" s="314">
        <v>0.92425322999999959</v>
      </c>
      <c r="D63" s="320">
        <v>0.14056359999999998</v>
      </c>
      <c r="E63" s="320">
        <v>4.3020929999999992E-2</v>
      </c>
      <c r="F63" s="328">
        <v>20.189332649999919</v>
      </c>
      <c r="G63" s="323"/>
      <c r="H63" s="319">
        <v>7.35813077999995</v>
      </c>
      <c r="I63" s="319">
        <v>5.6469684999999936</v>
      </c>
      <c r="J63" s="319">
        <v>5.8681944399999759</v>
      </c>
      <c r="K63" s="319">
        <v>1.3160389300000013</v>
      </c>
      <c r="L63" s="324"/>
      <c r="M63" s="319">
        <v>2.7102015399999972</v>
      </c>
      <c r="N63" s="319">
        <v>17.479131109999926</v>
      </c>
      <c r="Q63" s="344"/>
      <c r="R63" s="344"/>
      <c r="S63" s="344"/>
    </row>
    <row r="64" spans="1:19" ht="17.100000000000001" customHeight="1" x14ac:dyDescent="0.25">
      <c r="A64" s="325">
        <v>42825</v>
      </c>
      <c r="B64" s="314">
        <v>23.266885320999812</v>
      </c>
      <c r="C64" s="314">
        <v>0.98615031000000009</v>
      </c>
      <c r="D64" s="320">
        <v>0.20539020999999999</v>
      </c>
      <c r="E64" s="320">
        <v>6.2614400000000001E-2</v>
      </c>
      <c r="F64" s="328">
        <v>24.521040240999813</v>
      </c>
      <c r="G64" s="323"/>
      <c r="H64" s="319">
        <v>8.428244469999818</v>
      </c>
      <c r="I64" s="319">
        <v>7.370423859999983</v>
      </c>
      <c r="J64" s="319">
        <v>7.3160907410000116</v>
      </c>
      <c r="K64" s="319">
        <v>1.4062811699999997</v>
      </c>
      <c r="L64" s="324"/>
      <c r="M64" s="319">
        <v>2.7492536900000002</v>
      </c>
      <c r="N64" s="319">
        <v>21.771786550999806</v>
      </c>
      <c r="Q64" s="344"/>
      <c r="R64" s="344"/>
      <c r="S64" s="344"/>
    </row>
    <row r="65" spans="1:19" ht="17.100000000000001" customHeight="1" x14ac:dyDescent="0.25">
      <c r="A65" s="325">
        <v>42855</v>
      </c>
      <c r="B65" s="314">
        <v>22.473080507075387</v>
      </c>
      <c r="C65" s="314">
        <v>0.91316004000000006</v>
      </c>
      <c r="D65" s="320">
        <v>0.33698682999999996</v>
      </c>
      <c r="E65" s="320">
        <v>0.13691824999999999</v>
      </c>
      <c r="F65" s="328">
        <v>23.86014562707539</v>
      </c>
      <c r="G65" s="323"/>
      <c r="H65" s="319">
        <v>8.2808621399998152</v>
      </c>
      <c r="I65" s="319">
        <v>6.981294240762308</v>
      </c>
      <c r="J65" s="319">
        <v>7.1105049963132654</v>
      </c>
      <c r="K65" s="319">
        <v>1.4874842500000014</v>
      </c>
      <c r="L65" s="324"/>
      <c r="M65" s="319">
        <v>2.9082667500000001</v>
      </c>
      <c r="N65" s="319">
        <v>20.951878877075391</v>
      </c>
      <c r="Q65" s="344"/>
      <c r="R65" s="344"/>
      <c r="S65" s="344"/>
    </row>
    <row r="66" spans="1:19" ht="17.100000000000001" customHeight="1" x14ac:dyDescent="0.25">
      <c r="A66" s="325">
        <v>42886</v>
      </c>
      <c r="B66" s="314">
        <v>29.637638765771246</v>
      </c>
      <c r="C66" s="314">
        <v>1.1590212499999997</v>
      </c>
      <c r="D66" s="320">
        <v>0.58970602999999999</v>
      </c>
      <c r="E66" s="320">
        <v>8.1153929999999999E-2</v>
      </c>
      <c r="F66" s="328">
        <v>31.46751997577125</v>
      </c>
      <c r="G66" s="323"/>
      <c r="H66" s="319">
        <v>10.655686910222549</v>
      </c>
      <c r="I66" s="319">
        <v>9.3915311122763132</v>
      </c>
      <c r="J66" s="319">
        <v>9.966408803272385</v>
      </c>
      <c r="K66" s="319">
        <v>1.4538931500000025</v>
      </c>
      <c r="L66" s="324"/>
      <c r="M66" s="319">
        <v>3.2961135645981319</v>
      </c>
      <c r="N66" s="319">
        <v>28.171406411173109</v>
      </c>
      <c r="Q66" s="344"/>
      <c r="R66" s="344"/>
      <c r="S66" s="344"/>
    </row>
    <row r="67" spans="1:19" ht="17.100000000000001" customHeight="1" x14ac:dyDescent="0.25">
      <c r="A67" s="325">
        <v>42916</v>
      </c>
      <c r="B67" s="314">
        <v>26.769492667871116</v>
      </c>
      <c r="C67" s="314">
        <v>1.4193583300000001</v>
      </c>
      <c r="D67" s="320">
        <v>0.49914944999999994</v>
      </c>
      <c r="E67" s="320">
        <v>0.16178339999999999</v>
      </c>
      <c r="F67" s="328">
        <v>28.849783847871112</v>
      </c>
      <c r="G67" s="323"/>
      <c r="H67" s="319">
        <v>9.7980716943729629</v>
      </c>
      <c r="I67" s="319">
        <v>9.1198761992147972</v>
      </c>
      <c r="J67" s="319">
        <v>8.442420886696544</v>
      </c>
      <c r="K67" s="319">
        <v>1.4894150675868083</v>
      </c>
      <c r="L67" s="324"/>
      <c r="M67" s="319">
        <v>3.3628241857139023</v>
      </c>
      <c r="N67" s="319">
        <v>25.486959662157215</v>
      </c>
      <c r="Q67" s="344"/>
      <c r="R67" s="344"/>
      <c r="S67" s="344"/>
    </row>
    <row r="68" spans="1:19" ht="17.100000000000001" customHeight="1" x14ac:dyDescent="0.25">
      <c r="A68" s="325">
        <v>42947</v>
      </c>
      <c r="B68" s="314">
        <v>25.903677318313946</v>
      </c>
      <c r="C68" s="314">
        <v>1.2469584440000001</v>
      </c>
      <c r="D68" s="320">
        <v>0.39787962999999998</v>
      </c>
      <c r="E68" s="320">
        <v>3.9122620000000011E-2</v>
      </c>
      <c r="F68" s="328">
        <v>27.587638012313942</v>
      </c>
      <c r="G68" s="323"/>
      <c r="H68" s="319">
        <v>9.6572897431400992</v>
      </c>
      <c r="I68" s="319">
        <v>9.1645247894306312</v>
      </c>
      <c r="J68" s="319">
        <v>7.2099923295949564</v>
      </c>
      <c r="K68" s="319">
        <v>1.5558311501482542</v>
      </c>
      <c r="L68" s="324"/>
      <c r="M68" s="319">
        <v>3.1476959350298608</v>
      </c>
      <c r="N68" s="319">
        <v>24.439942077284083</v>
      </c>
      <c r="Q68" s="344"/>
      <c r="R68" s="344"/>
      <c r="S68" s="344"/>
    </row>
    <row r="69" spans="1:19" ht="17.100000000000001" customHeight="1" x14ac:dyDescent="0.25">
      <c r="A69" s="325">
        <v>42978</v>
      </c>
      <c r="B69" s="314">
        <v>28.618947041026498</v>
      </c>
      <c r="C69" s="314">
        <v>2.0315845000000006</v>
      </c>
      <c r="D69" s="320">
        <v>0.65206297999999985</v>
      </c>
      <c r="E69" s="320">
        <v>5.9893330000000002E-2</v>
      </c>
      <c r="F69" s="328">
        <v>31.362487851026501</v>
      </c>
      <c r="G69" s="323"/>
      <c r="H69" s="319">
        <v>10.093751187806033</v>
      </c>
      <c r="I69" s="319">
        <v>11.035876348535876</v>
      </c>
      <c r="J69" s="319">
        <v>8.3088418348835571</v>
      </c>
      <c r="K69" s="319">
        <v>1.9240184798010347</v>
      </c>
      <c r="L69" s="324"/>
      <c r="M69" s="319">
        <v>4.8495932990877906</v>
      </c>
      <c r="N69" s="319">
        <v>26.512894551938704</v>
      </c>
      <c r="Q69" s="344"/>
      <c r="R69" s="344"/>
      <c r="S69" s="344"/>
    </row>
    <row r="70" spans="1:19" ht="17.100000000000001" customHeight="1" x14ac:dyDescent="0.25">
      <c r="A70" s="325">
        <v>43008</v>
      </c>
      <c r="B70" s="314">
        <v>25.046738486558304</v>
      </c>
      <c r="C70" s="314">
        <v>2.2625575192139995</v>
      </c>
      <c r="D70" s="320">
        <v>0.6718561999999999</v>
      </c>
      <c r="E70" s="320">
        <v>3.7861449999999998E-2</v>
      </c>
      <c r="F70" s="328">
        <v>28.019013655772298</v>
      </c>
      <c r="G70" s="323"/>
      <c r="H70" s="319">
        <v>8.5241914465083184</v>
      </c>
      <c r="I70" s="319">
        <v>10.317371322691018</v>
      </c>
      <c r="J70" s="319">
        <v>7.2470698633787958</v>
      </c>
      <c r="K70" s="319">
        <v>1.9303810231941654</v>
      </c>
      <c r="L70" s="324"/>
      <c r="M70" s="319">
        <v>3.7534988957723661</v>
      </c>
      <c r="N70" s="319">
        <v>24.265514759999935</v>
      </c>
      <c r="Q70" s="344"/>
      <c r="R70" s="344"/>
      <c r="S70" s="344"/>
    </row>
    <row r="71" spans="1:19" ht="17.100000000000001" customHeight="1" x14ac:dyDescent="0.25">
      <c r="A71" s="325">
        <v>43039</v>
      </c>
      <c r="B71" s="314">
        <v>25.1461477870354</v>
      </c>
      <c r="C71" s="314">
        <v>2.0962151199999992</v>
      </c>
      <c r="D71" s="320">
        <v>1.0956866999999999</v>
      </c>
      <c r="E71" s="320">
        <v>8.3181170000000013E-2</v>
      </c>
      <c r="F71" s="328">
        <v>28.421230777035401</v>
      </c>
      <c r="G71" s="323"/>
      <c r="H71" s="319">
        <v>9.5383910759016128</v>
      </c>
      <c r="I71" s="319">
        <v>9.755399463078879</v>
      </c>
      <c r="J71" s="319">
        <v>6.9862018868333555</v>
      </c>
      <c r="K71" s="319">
        <v>2.1412383512215527</v>
      </c>
      <c r="L71" s="324"/>
      <c r="M71" s="319">
        <v>3.6595550460354649</v>
      </c>
      <c r="N71" s="319">
        <v>24.761675730999936</v>
      </c>
      <c r="Q71" s="344"/>
      <c r="R71" s="344"/>
      <c r="S71" s="344"/>
    </row>
    <row r="72" spans="1:19" ht="17.100000000000001" customHeight="1" x14ac:dyDescent="0.25">
      <c r="A72" s="325">
        <v>43069</v>
      </c>
      <c r="B72" s="314">
        <v>24.670041822385041</v>
      </c>
      <c r="C72" s="314">
        <v>1.5007397878415483</v>
      </c>
      <c r="D72" s="320">
        <v>0.65079649000000006</v>
      </c>
      <c r="E72" s="320">
        <v>4.0437960000000009E-2</v>
      </c>
      <c r="F72" s="328">
        <v>26.862016060226594</v>
      </c>
      <c r="G72" s="323"/>
      <c r="H72" s="319">
        <v>8.9246400853312284</v>
      </c>
      <c r="I72" s="319">
        <v>9.2962073220409298</v>
      </c>
      <c r="J72" s="319">
        <v>6.7485424180195528</v>
      </c>
      <c r="K72" s="319">
        <v>1.8926262348348821</v>
      </c>
      <c r="L72" s="324"/>
      <c r="M72" s="319">
        <v>3.2468035902265533</v>
      </c>
      <c r="N72" s="319">
        <v>23.615212470000042</v>
      </c>
      <c r="Q72" s="344"/>
      <c r="R72" s="344"/>
      <c r="S72" s="344"/>
    </row>
    <row r="73" spans="1:19" ht="17.100000000000001" customHeight="1" x14ac:dyDescent="0.25">
      <c r="A73" s="325">
        <v>43100</v>
      </c>
      <c r="B73" s="314">
        <v>31.387229406992947</v>
      </c>
      <c r="C73" s="314">
        <v>1.6918940099999999</v>
      </c>
      <c r="D73" s="320">
        <v>0.68648042000000009</v>
      </c>
      <c r="E73" s="320">
        <v>6.0709640000000009E-2</v>
      </c>
      <c r="F73" s="328">
        <v>33.826313476992944</v>
      </c>
      <c r="G73" s="323"/>
      <c r="H73" s="319">
        <v>10.25114957446605</v>
      </c>
      <c r="I73" s="319">
        <v>11.404147013475335</v>
      </c>
      <c r="J73" s="319">
        <v>10.44706552256986</v>
      </c>
      <c r="K73" s="319">
        <v>1.7239513664816997</v>
      </c>
      <c r="L73" s="324"/>
      <c r="M73" s="319">
        <v>3.3483715969931036</v>
      </c>
      <c r="N73" s="319">
        <v>30.477941879999843</v>
      </c>
      <c r="Q73" s="344"/>
      <c r="R73" s="344"/>
      <c r="S73" s="344"/>
    </row>
    <row r="74" spans="1:19" ht="17.100000000000001" customHeight="1" x14ac:dyDescent="0.25">
      <c r="A74" s="312"/>
      <c r="B74" s="314"/>
      <c r="C74" s="314"/>
      <c r="D74" s="320"/>
      <c r="E74" s="320"/>
      <c r="F74" s="328"/>
      <c r="G74" s="323"/>
      <c r="H74" s="319"/>
      <c r="I74" s="319"/>
      <c r="J74" s="319"/>
      <c r="K74" s="319"/>
      <c r="L74" s="324"/>
      <c r="M74" s="319"/>
      <c r="N74" s="319"/>
      <c r="Q74" s="344"/>
      <c r="R74" s="344"/>
      <c r="S74" s="344"/>
    </row>
    <row r="75" spans="1:19" ht="17.100000000000001" customHeight="1" x14ac:dyDescent="0.25">
      <c r="A75" s="326">
        <v>2018</v>
      </c>
      <c r="B75" s="314"/>
      <c r="C75" s="314"/>
      <c r="D75" s="320"/>
      <c r="E75" s="320"/>
      <c r="F75" s="328"/>
      <c r="G75" s="323"/>
      <c r="H75" s="319"/>
      <c r="I75" s="319"/>
      <c r="J75" s="319"/>
      <c r="K75" s="319"/>
      <c r="L75" s="324"/>
      <c r="M75" s="319"/>
      <c r="N75" s="319"/>
      <c r="Q75" s="344"/>
      <c r="R75" s="344"/>
      <c r="S75" s="344"/>
    </row>
    <row r="76" spans="1:19" ht="17.100000000000001" customHeight="1" x14ac:dyDescent="0.25">
      <c r="A76" s="325">
        <v>43131</v>
      </c>
      <c r="B76" s="314">
        <v>22.626417572607167</v>
      </c>
      <c r="C76" s="314">
        <v>1.4352695603988865</v>
      </c>
      <c r="D76" s="320">
        <v>1.16974452804981</v>
      </c>
      <c r="E76" s="320">
        <v>4.6328799583860825E-2</v>
      </c>
      <c r="F76" s="328">
        <v>25.277760460639726</v>
      </c>
      <c r="G76" s="323"/>
      <c r="H76" s="319">
        <v>8.5528500715115587</v>
      </c>
      <c r="I76" s="319">
        <v>7.4971555564090524</v>
      </c>
      <c r="J76" s="319">
        <v>7.181267524460635</v>
      </c>
      <c r="K76" s="319">
        <v>2.0464873082584774</v>
      </c>
      <c r="L76" s="324"/>
      <c r="M76" s="319">
        <v>3.3408168406396994</v>
      </c>
      <c r="N76" s="319">
        <v>21.936943620000033</v>
      </c>
      <c r="Q76" s="344"/>
      <c r="R76" s="344"/>
      <c r="S76" s="344"/>
    </row>
    <row r="77" spans="1:19" ht="17.100000000000001" customHeight="1" x14ac:dyDescent="0.25">
      <c r="A77" s="325">
        <v>43159</v>
      </c>
      <c r="B77" s="314">
        <v>21.737028564045872</v>
      </c>
      <c r="C77" s="314">
        <v>1.230954641572495</v>
      </c>
      <c r="D77" s="320">
        <v>1.2207488732518261</v>
      </c>
      <c r="E77" s="320">
        <v>0.13013135567921699</v>
      </c>
      <c r="F77" s="328">
        <v>24.31886343454941</v>
      </c>
      <c r="G77" s="323"/>
      <c r="H77" s="319">
        <v>8.5167953071688682</v>
      </c>
      <c r="I77" s="319">
        <v>7.3118758119365799</v>
      </c>
      <c r="J77" s="319">
        <v>6.4686884274035616</v>
      </c>
      <c r="K77" s="319">
        <v>2.021503888040403</v>
      </c>
      <c r="L77" s="324"/>
      <c r="M77" s="319">
        <v>3.1145043545494602</v>
      </c>
      <c r="N77" s="319">
        <v>21.20435907999995</v>
      </c>
      <c r="Q77" s="344"/>
      <c r="R77" s="344"/>
      <c r="S77" s="344"/>
    </row>
    <row r="78" spans="1:19" ht="17.100000000000001" customHeight="1" x14ac:dyDescent="0.25">
      <c r="A78" s="325">
        <v>43190</v>
      </c>
      <c r="B78" s="314">
        <v>25.452222629693718</v>
      </c>
      <c r="C78" s="314">
        <v>1.5696237116861136</v>
      </c>
      <c r="D78" s="320">
        <v>0.75152059999999998</v>
      </c>
      <c r="E78" s="320">
        <v>0.43427932323129254</v>
      </c>
      <c r="F78" s="328">
        <v>28.207646264611125</v>
      </c>
      <c r="G78" s="323"/>
      <c r="H78" s="319">
        <v>9.4044195457208044</v>
      </c>
      <c r="I78" s="319">
        <v>8.7757456864952346</v>
      </c>
      <c r="J78" s="319">
        <v>7.5454960022906086</v>
      </c>
      <c r="K78" s="319">
        <v>2.4819850301044752</v>
      </c>
      <c r="L78" s="324"/>
      <c r="M78" s="319">
        <v>3.0385411246111032</v>
      </c>
      <c r="N78" s="319">
        <v>25.169105140000024</v>
      </c>
      <c r="Q78" s="344"/>
      <c r="R78" s="344"/>
      <c r="S78" s="344"/>
    </row>
    <row r="79" spans="1:19" ht="17.100000000000001" customHeight="1" x14ac:dyDescent="0.25">
      <c r="A79" s="325">
        <v>43220</v>
      </c>
      <c r="B79" s="314">
        <v>23.184377892037759</v>
      </c>
      <c r="C79" s="314">
        <v>2.2982816445041081</v>
      </c>
      <c r="D79" s="320">
        <v>0.61478513000000012</v>
      </c>
      <c r="E79" s="320">
        <v>9.0871669089167884E-2</v>
      </c>
      <c r="F79" s="328">
        <v>26.188316335631036</v>
      </c>
      <c r="G79" s="323"/>
      <c r="H79" s="319">
        <v>8.7725347694276063</v>
      </c>
      <c r="I79" s="319">
        <v>7.1935962634787272</v>
      </c>
      <c r="J79" s="319">
        <v>8.6996778859919139</v>
      </c>
      <c r="K79" s="319">
        <v>1.5225074167327897</v>
      </c>
      <c r="L79" s="324"/>
      <c r="M79" s="319">
        <v>3.9260318956313154</v>
      </c>
      <c r="N79" s="319">
        <v>22.262284439999728</v>
      </c>
      <c r="Q79" s="344"/>
      <c r="R79" s="344"/>
      <c r="S79" s="344"/>
    </row>
    <row r="80" spans="1:19" ht="17.100000000000001" customHeight="1" x14ac:dyDescent="0.25">
      <c r="A80" s="325">
        <v>43251</v>
      </c>
      <c r="B80" s="314">
        <v>31.545410212946326</v>
      </c>
      <c r="C80" s="314">
        <v>2.6130275060076418</v>
      </c>
      <c r="D80" s="320">
        <v>0.7846879766812227</v>
      </c>
      <c r="E80" s="320">
        <v>0.31988325542656276</v>
      </c>
      <c r="F80" s="328">
        <v>35.263008951061749</v>
      </c>
      <c r="G80" s="323"/>
      <c r="H80" s="319">
        <v>11.615548596950541</v>
      </c>
      <c r="I80" s="319">
        <v>9.3849824452646118</v>
      </c>
      <c r="J80" s="319">
        <v>11.349251434219459</v>
      </c>
      <c r="K80" s="319">
        <v>2.9132264746271375</v>
      </c>
      <c r="L80" s="324"/>
      <c r="M80" s="319">
        <v>4.5667073710617165</v>
      </c>
      <c r="N80" s="319">
        <v>30.696301580000036</v>
      </c>
      <c r="Q80" s="344"/>
      <c r="R80" s="344"/>
      <c r="S80" s="344"/>
    </row>
    <row r="81" spans="1:19" ht="17.100000000000001" customHeight="1" x14ac:dyDescent="0.25">
      <c r="A81" s="325">
        <v>43281</v>
      </c>
      <c r="B81" s="314">
        <v>27.439395769158068</v>
      </c>
      <c r="C81" s="314">
        <v>2.3597031455285533</v>
      </c>
      <c r="D81" s="320">
        <v>0.89834162000000006</v>
      </c>
      <c r="E81" s="320">
        <v>7.1782534664341757E-2</v>
      </c>
      <c r="F81" s="328">
        <v>30.769223069350964</v>
      </c>
      <c r="G81" s="323"/>
      <c r="H81" s="319">
        <v>9.9407878024613776</v>
      </c>
      <c r="I81" s="319">
        <v>8.754777958368825</v>
      </c>
      <c r="J81" s="319">
        <v>9.2170023714757523</v>
      </c>
      <c r="K81" s="319">
        <v>2.8566549370450076</v>
      </c>
      <c r="L81" s="324"/>
      <c r="M81" s="319">
        <v>3.7971412993510572</v>
      </c>
      <c r="N81" s="319">
        <v>26.972081769999907</v>
      </c>
      <c r="Q81" s="344"/>
      <c r="R81" s="344"/>
      <c r="S81" s="344"/>
    </row>
    <row r="82" spans="1:19" ht="17.100000000000001" customHeight="1" x14ac:dyDescent="0.25">
      <c r="A82" s="325">
        <v>43312</v>
      </c>
      <c r="B82" s="314">
        <v>27.225744582882577</v>
      </c>
      <c r="C82" s="314">
        <v>2.0969275117565465</v>
      </c>
      <c r="D82" s="320">
        <v>0.69692757999999999</v>
      </c>
      <c r="E82" s="320">
        <v>8.9964232554793008E-2</v>
      </c>
      <c r="F82" s="328">
        <v>30.109563907193913</v>
      </c>
      <c r="G82" s="323"/>
      <c r="H82" s="319">
        <v>10.670007248148773</v>
      </c>
      <c r="I82" s="319">
        <v>9.6613661990323045</v>
      </c>
      <c r="J82" s="319">
        <v>7.6792787418558275</v>
      </c>
      <c r="K82" s="319">
        <v>2.0989117181570052</v>
      </c>
      <c r="L82" s="324"/>
      <c r="M82" s="319">
        <v>3.5117378641939556</v>
      </c>
      <c r="N82" s="319">
        <v>26.597826042999962</v>
      </c>
      <c r="Q82" s="344"/>
      <c r="R82" s="344"/>
      <c r="S82" s="344"/>
    </row>
    <row r="83" spans="1:19" ht="17.100000000000001" customHeight="1" x14ac:dyDescent="0.25">
      <c r="A83" s="325">
        <v>43343</v>
      </c>
      <c r="B83" s="314">
        <v>28.482114884824135</v>
      </c>
      <c r="C83" s="314">
        <v>2.1210817065450498</v>
      </c>
      <c r="D83" s="320">
        <v>0.92866395999999996</v>
      </c>
      <c r="E83" s="320">
        <v>4.0113019999999999E-2</v>
      </c>
      <c r="F83" s="328">
        <v>31.571973571369185</v>
      </c>
      <c r="G83" s="323"/>
      <c r="H83" s="319">
        <v>10.493782168849972</v>
      </c>
      <c r="I83" s="319">
        <v>9.7850545400702416</v>
      </c>
      <c r="J83" s="319">
        <v>8.8067177508207735</v>
      </c>
      <c r="K83" s="319">
        <v>2.486419111628198</v>
      </c>
      <c r="L83" s="324"/>
      <c r="M83" s="319">
        <v>3.8711153778693119</v>
      </c>
      <c r="N83" s="319">
        <v>27.700858193499876</v>
      </c>
      <c r="Q83" s="344"/>
      <c r="R83" s="344"/>
      <c r="S83" s="344"/>
    </row>
    <row r="84" spans="1:19" ht="17.100000000000001" customHeight="1" x14ac:dyDescent="0.25">
      <c r="A84" s="325">
        <v>43373</v>
      </c>
      <c r="B84" s="314">
        <v>24.919895970657834</v>
      </c>
      <c r="C84" s="314">
        <v>1.9303144137248682</v>
      </c>
      <c r="D84" s="320">
        <v>0.78300964999999989</v>
      </c>
      <c r="E84" s="320">
        <v>8.5687423333333332E-2</v>
      </c>
      <c r="F84" s="328">
        <v>27.718907457716032</v>
      </c>
      <c r="G84" s="323"/>
      <c r="H84" s="319">
        <v>8.915949814519097</v>
      </c>
      <c r="I84" s="319">
        <v>8.5172966076918755</v>
      </c>
      <c r="J84" s="319">
        <v>7.038193784244001</v>
      </c>
      <c r="K84" s="319">
        <v>3.2474672512610603</v>
      </c>
      <c r="L84" s="324"/>
      <c r="M84" s="319">
        <v>3.1822239977161044</v>
      </c>
      <c r="N84" s="319">
        <v>24.536683459999935</v>
      </c>
      <c r="Q84" s="344"/>
      <c r="R84" s="344"/>
      <c r="S84" s="344"/>
    </row>
    <row r="85" spans="1:19" ht="17.100000000000001" customHeight="1" x14ac:dyDescent="0.25">
      <c r="A85" s="325">
        <v>43404</v>
      </c>
      <c r="B85" s="314">
        <v>25.56824548007172</v>
      </c>
      <c r="C85" s="314">
        <v>1.6625033488361425</v>
      </c>
      <c r="D85" s="320">
        <v>0.90919112999999985</v>
      </c>
      <c r="E85" s="320">
        <v>5.5855330278334447E-2</v>
      </c>
      <c r="F85" s="328">
        <v>28.195795289186197</v>
      </c>
      <c r="G85" s="323"/>
      <c r="H85" s="319">
        <v>9.8435034075687717</v>
      </c>
      <c r="I85" s="319">
        <v>8.0385835839054511</v>
      </c>
      <c r="J85" s="319">
        <v>6.2338616898533497</v>
      </c>
      <c r="K85" s="319">
        <v>4.0798466078586237</v>
      </c>
      <c r="L85" s="324"/>
      <c r="M85" s="319">
        <v>3.8640976191861407</v>
      </c>
      <c r="N85" s="319">
        <v>24.331697670000054</v>
      </c>
      <c r="Q85" s="344"/>
      <c r="R85" s="344"/>
      <c r="S85" s="344"/>
    </row>
    <row r="86" spans="1:19" ht="17.100000000000001" customHeight="1" x14ac:dyDescent="0.25">
      <c r="A86" s="325">
        <v>43434</v>
      </c>
      <c r="B86" s="314">
        <v>28.19104144221054</v>
      </c>
      <c r="C86" s="314">
        <v>1.5272744286605808</v>
      </c>
      <c r="D86" s="320">
        <v>0.84439506555555555</v>
      </c>
      <c r="E86" s="320">
        <v>6.2559050000000005E-2</v>
      </c>
      <c r="F86" s="328">
        <v>30.625269986426666</v>
      </c>
      <c r="G86" s="323"/>
      <c r="H86" s="319">
        <v>9.8684382061304934</v>
      </c>
      <c r="I86" s="319">
        <v>8.6336080432715558</v>
      </c>
      <c r="J86" s="319">
        <v>7.893646356285549</v>
      </c>
      <c r="K86" s="319">
        <v>4.229577380739066</v>
      </c>
      <c r="L86" s="324"/>
      <c r="M86" s="319">
        <v>3.9195520664268266</v>
      </c>
      <c r="N86" s="319">
        <v>26.705717919999842</v>
      </c>
      <c r="Q86" s="344"/>
      <c r="R86" s="344"/>
      <c r="S86" s="344"/>
    </row>
    <row r="87" spans="1:19" ht="17.100000000000001" customHeight="1" x14ac:dyDescent="0.25">
      <c r="A87" s="325">
        <v>43465</v>
      </c>
      <c r="B87" s="314">
        <v>30.723340693044914</v>
      </c>
      <c r="C87" s="314">
        <v>1.7748821227221232</v>
      </c>
      <c r="D87" s="320">
        <v>0.50403198999999999</v>
      </c>
      <c r="E87" s="320">
        <v>0.28346286999999987</v>
      </c>
      <c r="F87" s="328">
        <v>33.285717675767032</v>
      </c>
      <c r="G87" s="323"/>
      <c r="H87" s="319">
        <v>11.372105316199674</v>
      </c>
      <c r="I87" s="319">
        <v>8.9631259036128856</v>
      </c>
      <c r="J87" s="319">
        <v>9.0346416761582251</v>
      </c>
      <c r="K87" s="319">
        <v>3.9158447797962452</v>
      </c>
      <c r="L87" s="324"/>
      <c r="M87" s="319">
        <v>3.9074395617671889</v>
      </c>
      <c r="N87" s="319">
        <v>29.378278113999844</v>
      </c>
      <c r="Q87" s="344"/>
      <c r="R87" s="344"/>
      <c r="S87" s="344"/>
    </row>
    <row r="88" spans="1:19" ht="17.100000000000001" customHeight="1" x14ac:dyDescent="0.25">
      <c r="A88" s="312"/>
      <c r="B88" s="314"/>
      <c r="C88" s="314"/>
      <c r="D88" s="320"/>
      <c r="E88" s="320"/>
      <c r="F88" s="328"/>
      <c r="G88" s="323"/>
      <c r="H88" s="319"/>
      <c r="I88" s="319"/>
      <c r="J88" s="319"/>
      <c r="K88" s="319"/>
      <c r="L88" s="324"/>
      <c r="M88" s="319"/>
      <c r="N88" s="319"/>
      <c r="Q88" s="344"/>
      <c r="R88" s="344"/>
      <c r="S88" s="344"/>
    </row>
    <row r="89" spans="1:19" ht="17.100000000000001" customHeight="1" x14ac:dyDescent="0.25">
      <c r="A89" s="326">
        <v>2019</v>
      </c>
      <c r="B89" s="314"/>
      <c r="C89" s="314"/>
      <c r="D89" s="320"/>
      <c r="E89" s="320"/>
      <c r="F89" s="328"/>
      <c r="G89" s="323"/>
      <c r="H89" s="319"/>
      <c r="I89" s="319"/>
      <c r="J89" s="319"/>
      <c r="K89" s="319"/>
      <c r="L89" s="324"/>
      <c r="M89" s="319"/>
      <c r="N89" s="319"/>
      <c r="Q89" s="344"/>
      <c r="R89" s="344"/>
      <c r="S89" s="344"/>
    </row>
    <row r="90" spans="1:19" ht="17.100000000000001" customHeight="1" x14ac:dyDescent="0.25">
      <c r="A90" s="325">
        <v>43496</v>
      </c>
      <c r="B90" s="314">
        <v>22.65920454267928</v>
      </c>
      <c r="C90" s="314">
        <v>1.6740822241391344</v>
      </c>
      <c r="D90" s="320">
        <v>0.44070669999999995</v>
      </c>
      <c r="E90" s="320">
        <v>7.0871094879014537E-2</v>
      </c>
      <c r="F90" s="328">
        <v>24.844864561697431</v>
      </c>
      <c r="G90" s="323"/>
      <c r="H90" s="319">
        <v>8.3126378734853787</v>
      </c>
      <c r="I90" s="319">
        <v>6.9651839945833478</v>
      </c>
      <c r="J90" s="319">
        <v>7.0553642170431594</v>
      </c>
      <c r="K90" s="319">
        <v>2.5116784765855442</v>
      </c>
      <c r="L90" s="324"/>
      <c r="M90" s="319">
        <v>3.4071956416974833</v>
      </c>
      <c r="N90" s="319">
        <v>21.437668919999954</v>
      </c>
      <c r="Q90" s="344"/>
      <c r="R90" s="344"/>
      <c r="S90" s="344"/>
    </row>
    <row r="91" spans="1:19" ht="17.100000000000001" customHeight="1" x14ac:dyDescent="0.25">
      <c r="A91" s="325">
        <v>43524</v>
      </c>
      <c r="B91" s="314">
        <v>21.831428213216185</v>
      </c>
      <c r="C91" s="314">
        <v>1.5192950455854786</v>
      </c>
      <c r="D91" s="320">
        <v>0.5995889499999999</v>
      </c>
      <c r="E91" s="320">
        <v>0.30275458680438672</v>
      </c>
      <c r="F91" s="328">
        <v>24.253066795606053</v>
      </c>
      <c r="G91" s="323"/>
      <c r="H91" s="319">
        <v>8.0586875114223506</v>
      </c>
      <c r="I91" s="319">
        <v>5.9979421404101938</v>
      </c>
      <c r="J91" s="319">
        <v>6.1649208711021721</v>
      </c>
      <c r="K91" s="319">
        <v>4.0315162726713361</v>
      </c>
      <c r="L91" s="324"/>
      <c r="M91" s="319">
        <v>3.3135640156060253</v>
      </c>
      <c r="N91" s="319">
        <v>20.939502780000023</v>
      </c>
      <c r="Q91" s="344"/>
      <c r="R91" s="344"/>
      <c r="S91" s="344"/>
    </row>
    <row r="92" spans="1:19" ht="17.100000000000001" customHeight="1" x14ac:dyDescent="0.25">
      <c r="A92" s="325">
        <v>43555</v>
      </c>
      <c r="B92" s="314">
        <v>24.076213034336007</v>
      </c>
      <c r="C92" s="314">
        <v>2.1843806281933915</v>
      </c>
      <c r="D92" s="320">
        <v>0.96001377943767796</v>
      </c>
      <c r="E92" s="320">
        <v>0.11919880342756202</v>
      </c>
      <c r="F92" s="328">
        <v>27.339806245394637</v>
      </c>
      <c r="G92" s="323"/>
      <c r="H92" s="319">
        <v>11.619570137315636</v>
      </c>
      <c r="I92" s="319">
        <v>7.0376687024775153</v>
      </c>
      <c r="J92" s="319">
        <v>7.2596103508955787</v>
      </c>
      <c r="K92" s="319">
        <v>1.4229570547059076</v>
      </c>
      <c r="L92" s="324"/>
      <c r="M92" s="319">
        <v>3.4647429553947244</v>
      </c>
      <c r="N92" s="319">
        <v>23.875063289999911</v>
      </c>
      <c r="Q92" s="344"/>
      <c r="R92" s="344"/>
      <c r="S92" s="344"/>
    </row>
    <row r="93" spans="1:19" ht="17.100000000000001" customHeight="1" x14ac:dyDescent="0.25">
      <c r="A93" s="325">
        <v>43585</v>
      </c>
      <c r="B93" s="314">
        <v>24.098450455976625</v>
      </c>
      <c r="C93" s="314">
        <v>2.352626217963671</v>
      </c>
      <c r="D93" s="320">
        <v>0.84691795792527058</v>
      </c>
      <c r="E93" s="320">
        <v>0.21158583761774263</v>
      </c>
      <c r="F93" s="328">
        <v>27.509580469483307</v>
      </c>
      <c r="G93" s="323"/>
      <c r="H93" s="319">
        <v>11.210549674344497</v>
      </c>
      <c r="I93" s="319">
        <v>6.7957078047293535</v>
      </c>
      <c r="J93" s="319">
        <v>7.9018825617983355</v>
      </c>
      <c r="K93" s="319">
        <v>1.6014404286111201</v>
      </c>
      <c r="L93" s="324"/>
      <c r="M93" s="319">
        <v>4.1933351904833023</v>
      </c>
      <c r="N93" s="319">
        <v>23.316245279000011</v>
      </c>
      <c r="Q93" s="344"/>
      <c r="R93" s="344"/>
      <c r="S93" s="344"/>
    </row>
    <row r="94" spans="1:19" ht="17.100000000000001" customHeight="1" x14ac:dyDescent="0.25">
      <c r="A94" s="325">
        <v>43616</v>
      </c>
      <c r="B94" s="314">
        <v>30.928165351857231</v>
      </c>
      <c r="C94" s="314">
        <v>2.8311393091385213</v>
      </c>
      <c r="D94" s="320">
        <v>0.97074765964285725</v>
      </c>
      <c r="E94" s="320">
        <v>0.13071165859480779</v>
      </c>
      <c r="F94" s="328">
        <v>34.860763979233411</v>
      </c>
      <c r="G94" s="323"/>
      <c r="H94" s="319">
        <v>14.063673165681315</v>
      </c>
      <c r="I94" s="319">
        <v>8.9580193187201651</v>
      </c>
      <c r="J94" s="319">
        <v>10.378794551223741</v>
      </c>
      <c r="K94" s="319">
        <v>1.4602769436081928</v>
      </c>
      <c r="L94" s="324"/>
      <c r="M94" s="319">
        <v>4.8585428992333322</v>
      </c>
      <c r="N94" s="319">
        <v>30.002221080000076</v>
      </c>
      <c r="Q94" s="344"/>
      <c r="R94" s="344"/>
      <c r="S94" s="344"/>
    </row>
    <row r="95" spans="1:19" ht="17.100000000000001" customHeight="1" x14ac:dyDescent="0.25">
      <c r="A95" s="325">
        <v>43646</v>
      </c>
      <c r="B95" s="314">
        <v>24.032011564587169</v>
      </c>
      <c r="C95" s="314">
        <v>2.2545521324103492</v>
      </c>
      <c r="D95" s="320">
        <v>0.58831528430147972</v>
      </c>
      <c r="E95" s="320">
        <v>0.14396805376531754</v>
      </c>
      <c r="F95" s="328">
        <v>27.018847035064315</v>
      </c>
      <c r="G95" s="323"/>
      <c r="H95" s="319">
        <v>11.102501927827481</v>
      </c>
      <c r="I95" s="319">
        <v>6.5987043394895935</v>
      </c>
      <c r="J95" s="319">
        <v>7.4747582114004887</v>
      </c>
      <c r="K95" s="319">
        <v>1.8428825563467512</v>
      </c>
      <c r="L95" s="324"/>
      <c r="M95" s="319">
        <v>4.5062370350644905</v>
      </c>
      <c r="N95" s="319">
        <v>22.512609999999825</v>
      </c>
      <c r="Q95" s="344"/>
      <c r="R95" s="344"/>
      <c r="S95" s="344"/>
    </row>
    <row r="96" spans="1:19" ht="17.100000000000001" customHeight="1" x14ac:dyDescent="0.25">
      <c r="A96" s="325">
        <v>43677</v>
      </c>
      <c r="B96" s="314">
        <v>29.853019962892756</v>
      </c>
      <c r="C96" s="314">
        <v>2.074818267484337</v>
      </c>
      <c r="D96" s="320">
        <v>0.13000552982153482</v>
      </c>
      <c r="E96" s="320">
        <v>5.498762316025723E-2</v>
      </c>
      <c r="F96" s="328">
        <v>32.112831383358881</v>
      </c>
      <c r="G96" s="323"/>
      <c r="H96" s="319">
        <v>13.559278791958185</v>
      </c>
      <c r="I96" s="319">
        <v>8.5780177399448387</v>
      </c>
      <c r="J96" s="319">
        <v>8.0019349112638558</v>
      </c>
      <c r="K96" s="319">
        <v>1.973599940191999</v>
      </c>
      <c r="L96" s="324"/>
      <c r="M96" s="319">
        <v>4.1312594033588805</v>
      </c>
      <c r="N96" s="319">
        <v>27.981571980000005</v>
      </c>
      <c r="Q96" s="344"/>
      <c r="R96" s="344"/>
      <c r="S96" s="344"/>
    </row>
    <row r="97" spans="1:19" ht="17.100000000000001" customHeight="1" x14ac:dyDescent="0.25">
      <c r="A97" s="325">
        <v>43708</v>
      </c>
      <c r="B97" s="314">
        <v>30.307114418376067</v>
      </c>
      <c r="C97" s="314">
        <v>2.1108094357147391</v>
      </c>
      <c r="D97" s="320">
        <v>0.1424755246323364</v>
      </c>
      <c r="E97" s="320">
        <v>0.1546841637346261</v>
      </c>
      <c r="F97" s="328">
        <v>32.715083542457769</v>
      </c>
      <c r="G97" s="323"/>
      <c r="H97" s="319">
        <v>13.343755997674975</v>
      </c>
      <c r="I97" s="319">
        <v>9.1749890833544026</v>
      </c>
      <c r="J97" s="319">
        <v>8.3635279317561402</v>
      </c>
      <c r="K97" s="319">
        <v>1.8328105296722512</v>
      </c>
      <c r="L97" s="324"/>
      <c r="M97" s="319">
        <v>4.1888326624576635</v>
      </c>
      <c r="N97" s="319">
        <v>28.526250880000109</v>
      </c>
      <c r="Q97" s="344"/>
      <c r="R97" s="344"/>
      <c r="S97" s="344"/>
    </row>
    <row r="98" spans="1:19" ht="17.100000000000001" customHeight="1" x14ac:dyDescent="0.25">
      <c r="A98" s="325">
        <v>43738</v>
      </c>
      <c r="B98" s="314">
        <v>24.561770228161926</v>
      </c>
      <c r="C98" s="314">
        <v>1.7462035123662489</v>
      </c>
      <c r="D98" s="320">
        <v>0.27769439927536232</v>
      </c>
      <c r="E98" s="320">
        <v>6.3399461666704626E-2</v>
      </c>
      <c r="F98" s="328">
        <v>26.649067601470243</v>
      </c>
      <c r="G98" s="323"/>
      <c r="H98" s="319">
        <v>11.153308682235256</v>
      </c>
      <c r="I98" s="319">
        <v>7.4218699458547253</v>
      </c>
      <c r="J98" s="319">
        <v>6.2321515418742894</v>
      </c>
      <c r="K98" s="319">
        <v>1.841737431505976</v>
      </c>
      <c r="L98" s="324"/>
      <c r="M98" s="319">
        <v>3.8388914814703221</v>
      </c>
      <c r="N98" s="319">
        <v>22.810176119999923</v>
      </c>
      <c r="Q98" s="344"/>
      <c r="R98" s="344"/>
      <c r="S98" s="344"/>
    </row>
    <row r="99" spans="1:19" ht="17.100000000000001" customHeight="1" x14ac:dyDescent="0.25">
      <c r="A99" s="325">
        <v>43769</v>
      </c>
      <c r="B99" s="314">
        <v>27.505866965431228</v>
      </c>
      <c r="C99" s="314">
        <v>1.3701814717008871</v>
      </c>
      <c r="D99" s="320">
        <v>0.30946786364203321</v>
      </c>
      <c r="E99" s="320">
        <v>0.17205004281824374</v>
      </c>
      <c r="F99" s="328">
        <v>29.357566343592396</v>
      </c>
      <c r="G99" s="323"/>
      <c r="H99" s="319">
        <v>13.052491590836031</v>
      </c>
      <c r="I99" s="319">
        <v>8.2988439852546723</v>
      </c>
      <c r="J99" s="319">
        <v>6.3843159025999174</v>
      </c>
      <c r="K99" s="319">
        <v>1.6219148649017754</v>
      </c>
      <c r="L99" s="324"/>
      <c r="M99" s="319">
        <v>3.7580500535926467</v>
      </c>
      <c r="N99" s="319">
        <v>25.599516289999741</v>
      </c>
      <c r="Q99" s="344"/>
      <c r="R99" s="344"/>
      <c r="S99" s="344"/>
    </row>
    <row r="100" spans="1:19" ht="17.100000000000001" customHeight="1" x14ac:dyDescent="0.25">
      <c r="A100" s="325">
        <v>43799</v>
      </c>
      <c r="B100" s="314">
        <v>27.059953426690125</v>
      </c>
      <c r="C100" s="314">
        <v>1.6596207262479388</v>
      </c>
      <c r="D100" s="320">
        <v>0.17889536429160652</v>
      </c>
      <c r="E100" s="320">
        <v>9.9013597642276477E-2</v>
      </c>
      <c r="F100" s="328">
        <v>28.997483114871944</v>
      </c>
      <c r="G100" s="323"/>
      <c r="H100" s="319">
        <v>12.461726580617185</v>
      </c>
      <c r="I100" s="319">
        <v>7.8848507854514631</v>
      </c>
      <c r="J100" s="319">
        <v>6.7907659895207786</v>
      </c>
      <c r="K100" s="319">
        <v>1.860139759282518</v>
      </c>
      <c r="L100" s="324"/>
      <c r="M100" s="319">
        <v>3.9683206648721843</v>
      </c>
      <c r="N100" s="319">
        <v>25.029162449999763</v>
      </c>
      <c r="Q100" s="344"/>
      <c r="R100" s="344"/>
      <c r="S100" s="344"/>
    </row>
    <row r="101" spans="1:19" ht="17.100000000000001" customHeight="1" x14ac:dyDescent="0.25">
      <c r="A101" s="325">
        <v>43830</v>
      </c>
      <c r="B101" s="314">
        <v>30.187318767439521</v>
      </c>
      <c r="C101" s="314">
        <v>1.7008914865071771</v>
      </c>
      <c r="D101" s="320">
        <v>0.38276602339969368</v>
      </c>
      <c r="E101" s="320">
        <v>0.14864909235525481</v>
      </c>
      <c r="F101" s="328">
        <v>32.419625369701642</v>
      </c>
      <c r="G101" s="323"/>
      <c r="H101" s="319">
        <v>13.602508144651773</v>
      </c>
      <c r="I101" s="319">
        <v>8.5564828581411749</v>
      </c>
      <c r="J101" s="319">
        <v>8.6914377314744584</v>
      </c>
      <c r="K101" s="319">
        <v>1.5691966354342348</v>
      </c>
      <c r="L101" s="324"/>
      <c r="M101" s="319">
        <v>4.0697275397018435</v>
      </c>
      <c r="N101" s="319">
        <v>28.349897829999804</v>
      </c>
      <c r="Q101" s="344"/>
      <c r="R101" s="344"/>
      <c r="S101" s="344"/>
    </row>
    <row r="102" spans="1:19" ht="17.100000000000001" customHeight="1" x14ac:dyDescent="0.25">
      <c r="A102" s="312"/>
      <c r="B102" s="314"/>
      <c r="C102" s="314"/>
      <c r="D102" s="320"/>
      <c r="E102" s="320"/>
      <c r="F102" s="328"/>
      <c r="G102" s="323"/>
      <c r="H102" s="319"/>
      <c r="I102" s="319"/>
      <c r="J102" s="319"/>
      <c r="K102" s="319"/>
      <c r="L102" s="324"/>
      <c r="M102" s="319"/>
      <c r="N102" s="319"/>
      <c r="Q102" s="344"/>
      <c r="R102" s="344"/>
      <c r="S102" s="344"/>
    </row>
    <row r="103" spans="1:19" ht="17.100000000000001" customHeight="1" x14ac:dyDescent="0.25">
      <c r="A103" s="326">
        <v>2020</v>
      </c>
      <c r="B103" s="314"/>
      <c r="C103" s="314"/>
      <c r="D103" s="320"/>
      <c r="E103" s="320"/>
      <c r="F103" s="328"/>
      <c r="G103" s="323"/>
      <c r="H103" s="319"/>
      <c r="I103" s="319"/>
      <c r="J103" s="319"/>
      <c r="K103" s="319"/>
      <c r="L103" s="324"/>
      <c r="M103" s="319"/>
      <c r="N103" s="319"/>
      <c r="Q103" s="344"/>
      <c r="R103" s="344"/>
      <c r="S103" s="344"/>
    </row>
    <row r="104" spans="1:19" ht="17.100000000000001" customHeight="1" x14ac:dyDescent="0.25">
      <c r="A104" s="325">
        <v>43861</v>
      </c>
      <c r="B104" s="314">
        <v>24.307655276813485</v>
      </c>
      <c r="C104" s="314">
        <v>1.9098002809619381</v>
      </c>
      <c r="D104" s="320">
        <v>0.75549206069420949</v>
      </c>
      <c r="E104" s="320">
        <v>9.0572921035099507E-2</v>
      </c>
      <c r="F104" s="328">
        <v>27.063520539504729</v>
      </c>
      <c r="G104" s="323"/>
      <c r="H104" s="319">
        <v>10.95602660269962</v>
      </c>
      <c r="I104" s="319">
        <v>6.7014816907023951</v>
      </c>
      <c r="J104" s="319">
        <v>7.8018022962322178</v>
      </c>
      <c r="K104" s="319">
        <v>1.6042099498704978</v>
      </c>
      <c r="L104" s="324"/>
      <c r="M104" s="319">
        <v>4.4488775095047508</v>
      </c>
      <c r="N104" s="319">
        <v>22.614643029999979</v>
      </c>
      <c r="Q104" s="344"/>
      <c r="R104" s="344"/>
      <c r="S104" s="344"/>
    </row>
    <row r="105" spans="1:19" ht="17.100000000000001" customHeight="1" x14ac:dyDescent="0.25">
      <c r="A105" s="325">
        <v>43890</v>
      </c>
      <c r="B105" s="314">
        <v>22.77186957375951</v>
      </c>
      <c r="C105" s="314">
        <v>1.6269341480255746</v>
      </c>
      <c r="D105" s="320">
        <v>0.27115078201519982</v>
      </c>
      <c r="E105" s="320">
        <v>8.8560630315670796E-2</v>
      </c>
      <c r="F105" s="328">
        <v>24.758515134115957</v>
      </c>
      <c r="G105" s="323"/>
      <c r="H105" s="319">
        <v>10.794435256528955</v>
      </c>
      <c r="I105" s="319">
        <v>6.1830136300606577</v>
      </c>
      <c r="J105" s="319">
        <v>6.3911937405704906</v>
      </c>
      <c r="K105" s="319">
        <v>1.3898725069558537</v>
      </c>
      <c r="L105" s="324"/>
      <c r="M105" s="319">
        <v>3.4571172711161302</v>
      </c>
      <c r="N105" s="319">
        <v>21.301397862999824</v>
      </c>
      <c r="Q105" s="344"/>
      <c r="R105" s="344"/>
      <c r="S105" s="344"/>
    </row>
    <row r="106" spans="1:19" ht="17.100000000000001" customHeight="1" x14ac:dyDescent="0.25">
      <c r="A106" s="325">
        <v>43921</v>
      </c>
      <c r="B106" s="314">
        <v>23.560325311050811</v>
      </c>
      <c r="C106" s="314">
        <v>2.1119536857487811</v>
      </c>
      <c r="D106" s="320">
        <v>0.47493570085442877</v>
      </c>
      <c r="E106" s="320">
        <v>0.11860604909934365</v>
      </c>
      <c r="F106" s="328">
        <v>26.265820746753366</v>
      </c>
      <c r="G106" s="323"/>
      <c r="H106" s="319">
        <v>11.743363258700573</v>
      </c>
      <c r="I106" s="319">
        <v>6.516850870339213</v>
      </c>
      <c r="J106" s="319">
        <v>6.3788159457826046</v>
      </c>
      <c r="K106" s="319">
        <v>1.6267906719309764</v>
      </c>
      <c r="L106" s="324"/>
      <c r="M106" s="319">
        <v>4.456557556753574</v>
      </c>
      <c r="N106" s="319">
        <v>21.809263189999793</v>
      </c>
      <c r="Q106" s="344"/>
      <c r="R106" s="344"/>
      <c r="S106" s="344"/>
    </row>
    <row r="107" spans="1:19" ht="17.100000000000001" customHeight="1" x14ac:dyDescent="0.25">
      <c r="A107" s="325">
        <v>43951</v>
      </c>
      <c r="B107" s="314">
        <v>20.5584854862445</v>
      </c>
      <c r="C107" s="314">
        <v>2.487208229710657</v>
      </c>
      <c r="D107" s="320">
        <v>0.38920940766249446</v>
      </c>
      <c r="E107" s="320">
        <v>0.14536076170166878</v>
      </c>
      <c r="F107" s="328">
        <v>23.580263885319319</v>
      </c>
      <c r="G107" s="323"/>
      <c r="H107" s="319">
        <v>9.4753005532612526</v>
      </c>
      <c r="I107" s="319">
        <v>6.4134521733106773</v>
      </c>
      <c r="J107" s="319">
        <v>6.3368843569273805</v>
      </c>
      <c r="K107" s="319">
        <v>1.3546268018200074</v>
      </c>
      <c r="L107" s="324"/>
      <c r="M107" s="319">
        <v>4.447234305319391</v>
      </c>
      <c r="N107" s="319">
        <v>19.133029579999921</v>
      </c>
      <c r="Q107" s="344"/>
      <c r="R107" s="344"/>
      <c r="S107" s="344"/>
    </row>
    <row r="108" spans="1:19" ht="17.100000000000001" customHeight="1" x14ac:dyDescent="0.25">
      <c r="A108" s="325">
        <v>43982</v>
      </c>
      <c r="B108" s="314">
        <v>32.025728439989358</v>
      </c>
      <c r="C108" s="314">
        <v>2.6709436333787289</v>
      </c>
      <c r="D108" s="320">
        <v>0.20652130281179137</v>
      </c>
      <c r="E108" s="320">
        <v>7.0027467903625296E-2</v>
      </c>
      <c r="F108" s="328">
        <v>34.973220844083492</v>
      </c>
      <c r="G108" s="323"/>
      <c r="H108" s="319">
        <v>13.81812032977372</v>
      </c>
      <c r="I108" s="319">
        <v>10.112460428210806</v>
      </c>
      <c r="J108" s="319">
        <v>9.6526623093429436</v>
      </c>
      <c r="K108" s="319">
        <v>1.3899777767560195</v>
      </c>
      <c r="L108" s="324"/>
      <c r="M108" s="319">
        <v>4.5962852510837182</v>
      </c>
      <c r="N108" s="319">
        <v>30.376935592999789</v>
      </c>
      <c r="Q108" s="344"/>
      <c r="R108" s="344"/>
      <c r="S108" s="344"/>
    </row>
    <row r="109" spans="1:19" ht="17.100000000000001" customHeight="1" x14ac:dyDescent="0.25">
      <c r="A109" s="325">
        <v>44012</v>
      </c>
      <c r="B109" s="314">
        <v>28.791008643689477</v>
      </c>
      <c r="C109" s="314">
        <v>2.9294752586574497</v>
      </c>
      <c r="D109" s="320">
        <v>0.11545251095407937</v>
      </c>
      <c r="E109" s="320">
        <v>9.5290210327288821E-2</v>
      </c>
      <c r="F109" s="328">
        <v>31.931226623628294</v>
      </c>
      <c r="G109" s="323"/>
      <c r="H109" s="319">
        <v>12.765446387785445</v>
      </c>
      <c r="I109" s="319">
        <v>9.9866258285580756</v>
      </c>
      <c r="J109" s="319">
        <v>8.0474209522846785</v>
      </c>
      <c r="K109" s="319">
        <v>1.131733455000095</v>
      </c>
      <c r="L109" s="324"/>
      <c r="M109" s="319">
        <v>4.5549607854283138</v>
      </c>
      <c r="N109" s="319">
        <v>27.376265838199981</v>
      </c>
      <c r="Q109" s="344"/>
      <c r="R109" s="344"/>
      <c r="S109" s="344"/>
    </row>
    <row r="110" spans="1:19" ht="17.100000000000001" customHeight="1" x14ac:dyDescent="0.25">
      <c r="A110" s="325">
        <v>44043</v>
      </c>
      <c r="B110" s="314">
        <v>33.956740891987103</v>
      </c>
      <c r="C110" s="314">
        <v>3.0439540335190807</v>
      </c>
      <c r="D110" s="320">
        <v>0.3190912314801706</v>
      </c>
      <c r="E110" s="320">
        <v>0.16526470621700884</v>
      </c>
      <c r="F110" s="328">
        <v>37.485050863203369</v>
      </c>
      <c r="G110" s="323"/>
      <c r="H110" s="319">
        <v>13.970269702141559</v>
      </c>
      <c r="I110" s="319">
        <v>12.700219445038966</v>
      </c>
      <c r="J110" s="319">
        <v>9.1611096671735712</v>
      </c>
      <c r="K110" s="319">
        <v>1.6534520488492745</v>
      </c>
      <c r="L110" s="324"/>
      <c r="M110" s="319">
        <v>5.4677530802036003</v>
      </c>
      <c r="N110" s="319">
        <v>32.017297782999769</v>
      </c>
      <c r="Q110" s="344"/>
      <c r="R110" s="344"/>
      <c r="S110" s="344"/>
    </row>
    <row r="111" spans="1:19" ht="17.100000000000001" customHeight="1" x14ac:dyDescent="0.25">
      <c r="A111" s="325">
        <v>44074</v>
      </c>
      <c r="B111" s="314">
        <v>33.538821761220021</v>
      </c>
      <c r="C111" s="314">
        <v>2.3059386161402546</v>
      </c>
      <c r="D111" s="320">
        <v>0.44128518221222701</v>
      </c>
      <c r="E111" s="320">
        <v>0.1751517613076409</v>
      </c>
      <c r="F111" s="328">
        <v>36.461197320880146</v>
      </c>
      <c r="G111" s="323"/>
      <c r="H111" s="319">
        <v>14.145398649567612</v>
      </c>
      <c r="I111" s="319">
        <v>12.101723675932218</v>
      </c>
      <c r="J111" s="319">
        <v>8.7688812122934774</v>
      </c>
      <c r="K111" s="319">
        <v>1.445193783086836</v>
      </c>
      <c r="L111" s="324"/>
      <c r="M111" s="319">
        <v>4.5023489908804093</v>
      </c>
      <c r="N111" s="319">
        <v>31.958848329999746</v>
      </c>
      <c r="Q111" s="344"/>
      <c r="R111" s="344"/>
      <c r="S111" s="344"/>
    </row>
    <row r="112" spans="1:19" ht="17.100000000000001" customHeight="1" x14ac:dyDescent="0.25">
      <c r="A112" s="325">
        <v>44104</v>
      </c>
      <c r="B112" s="314">
        <v>32.964349422595475</v>
      </c>
      <c r="C112" s="314">
        <v>2.5789622869077204</v>
      </c>
      <c r="D112" s="320">
        <v>0.30859792961789517</v>
      </c>
      <c r="E112" s="320">
        <v>0.14303725999999997</v>
      </c>
      <c r="F112" s="328">
        <v>35.994946899121089</v>
      </c>
      <c r="G112" s="323"/>
      <c r="H112" s="319">
        <v>13.581050098813172</v>
      </c>
      <c r="I112" s="319">
        <v>11.634739261338783</v>
      </c>
      <c r="J112" s="319">
        <v>9.089584737318317</v>
      </c>
      <c r="K112" s="319">
        <v>1.6895728016508187</v>
      </c>
      <c r="L112" s="324"/>
      <c r="M112" s="319">
        <v>4.6752148091212566</v>
      </c>
      <c r="N112" s="319">
        <v>31.319732089999835</v>
      </c>
      <c r="Q112" s="344"/>
      <c r="R112" s="344"/>
      <c r="S112" s="344"/>
    </row>
    <row r="113" spans="1:19" ht="17.100000000000001" customHeight="1" x14ac:dyDescent="0.25">
      <c r="A113" s="325">
        <v>44135</v>
      </c>
      <c r="B113" s="314">
        <v>35.530907619199361</v>
      </c>
      <c r="C113" s="314">
        <v>2.7531728445310937</v>
      </c>
      <c r="D113" s="320">
        <v>0.33761027078310685</v>
      </c>
      <c r="E113" s="320">
        <v>7.5714145837104077E-2</v>
      </c>
      <c r="F113" s="328">
        <v>38.697404880350653</v>
      </c>
      <c r="G113" s="323"/>
      <c r="H113" s="319">
        <v>14.921347158207592</v>
      </c>
      <c r="I113" s="319">
        <v>14.084630081706214</v>
      </c>
      <c r="J113" s="319">
        <v>8.1262485856829372</v>
      </c>
      <c r="K113" s="319">
        <v>1.5651790547539122</v>
      </c>
      <c r="L113" s="324"/>
      <c r="M113" s="319">
        <v>4.5888345143509168</v>
      </c>
      <c r="N113" s="319">
        <v>34.108570365999753</v>
      </c>
      <c r="Q113" s="344"/>
      <c r="R113" s="344"/>
      <c r="S113" s="344"/>
    </row>
    <row r="114" spans="1:19" ht="17.100000000000001" customHeight="1" x14ac:dyDescent="0.25">
      <c r="A114" s="325">
        <v>44165</v>
      </c>
      <c r="B114" s="314">
        <v>32.967045779505249</v>
      </c>
      <c r="C114" s="314">
        <v>3.2753698841040819</v>
      </c>
      <c r="D114" s="320">
        <v>0.68556472722665496</v>
      </c>
      <c r="E114" s="320">
        <v>0.12245812000000002</v>
      </c>
      <c r="F114" s="328">
        <v>37.050438510835981</v>
      </c>
      <c r="G114" s="323"/>
      <c r="H114" s="319">
        <v>13.124152499816152</v>
      </c>
      <c r="I114" s="319">
        <v>11.3024436840431</v>
      </c>
      <c r="J114" s="319">
        <v>8.9470930503277337</v>
      </c>
      <c r="K114" s="319">
        <v>3.676749276648998</v>
      </c>
      <c r="L114" s="324"/>
      <c r="M114" s="319">
        <v>5.0950560532361813</v>
      </c>
      <c r="N114" s="319">
        <v>31.955382457599804</v>
      </c>
      <c r="Q114" s="344"/>
      <c r="R114" s="344"/>
      <c r="S114" s="344"/>
    </row>
    <row r="115" spans="1:19" ht="17.100000000000001" customHeight="1" x14ac:dyDescent="0.25">
      <c r="A115" s="325">
        <v>44196</v>
      </c>
      <c r="B115" s="314">
        <v>39.339537786108949</v>
      </c>
      <c r="C115" s="314">
        <v>3.8862583097324559</v>
      </c>
      <c r="D115" s="320">
        <v>0.38227243479018053</v>
      </c>
      <c r="E115" s="320">
        <v>0.21318360947641149</v>
      </c>
      <c r="F115" s="328">
        <v>43.821252140107987</v>
      </c>
      <c r="G115" s="323"/>
      <c r="H115" s="319">
        <v>15.775004954520391</v>
      </c>
      <c r="I115" s="319">
        <v>13.873778986988338</v>
      </c>
      <c r="J115" s="319">
        <v>12.292434443797855</v>
      </c>
      <c r="K115" s="319">
        <v>1.8800337548014028</v>
      </c>
      <c r="L115" s="324"/>
      <c r="M115" s="319">
        <v>5.7315429601083805</v>
      </c>
      <c r="N115" s="319">
        <v>38.089709179999602</v>
      </c>
      <c r="Q115" s="344"/>
      <c r="R115" s="344"/>
      <c r="S115" s="344"/>
    </row>
    <row r="116" spans="1:19" ht="17.100000000000001" customHeight="1" x14ac:dyDescent="0.25">
      <c r="A116" s="312"/>
      <c r="B116" s="314"/>
      <c r="C116" s="314"/>
      <c r="D116" s="320"/>
      <c r="E116" s="320"/>
      <c r="F116" s="328"/>
      <c r="G116" s="323"/>
      <c r="H116" s="319"/>
      <c r="I116" s="319"/>
      <c r="J116" s="319"/>
      <c r="K116" s="319"/>
      <c r="L116" s="324"/>
      <c r="M116" s="319"/>
      <c r="N116" s="319"/>
      <c r="Q116" s="344"/>
      <c r="R116" s="344"/>
      <c r="S116" s="344"/>
    </row>
    <row r="117" spans="1:19" ht="17.100000000000001" customHeight="1" x14ac:dyDescent="0.25">
      <c r="A117" s="326">
        <v>2021</v>
      </c>
      <c r="B117" s="314"/>
      <c r="C117" s="314"/>
      <c r="D117" s="320"/>
      <c r="E117" s="320"/>
      <c r="F117" s="328"/>
      <c r="G117" s="323"/>
      <c r="H117" s="319"/>
      <c r="I117" s="319"/>
      <c r="J117" s="319"/>
      <c r="K117" s="319"/>
      <c r="L117" s="324"/>
      <c r="M117" s="319"/>
      <c r="N117" s="319"/>
      <c r="Q117" s="344"/>
      <c r="R117" s="344"/>
      <c r="S117" s="344"/>
    </row>
    <row r="118" spans="1:19" ht="17.100000000000001" customHeight="1" x14ac:dyDescent="0.25">
      <c r="A118" s="325">
        <v>44227</v>
      </c>
      <c r="B118" s="314">
        <v>28.551834700032103</v>
      </c>
      <c r="C118" s="314">
        <v>3.4539582389486121</v>
      </c>
      <c r="D118" s="320">
        <v>0.24214931920080585</v>
      </c>
      <c r="E118" s="320">
        <v>8.0738810000000064E-2</v>
      </c>
      <c r="F118" s="328">
        <v>32.328681068181524</v>
      </c>
      <c r="G118" s="323"/>
      <c r="H118" s="319">
        <v>12.416196199355999</v>
      </c>
      <c r="I118" s="319">
        <v>10.236674562931524</v>
      </c>
      <c r="J118" s="319">
        <v>8.353936888332596</v>
      </c>
      <c r="K118" s="319">
        <v>1.321873417561406</v>
      </c>
      <c r="L118" s="324"/>
      <c r="M118" s="319">
        <v>4.3070351381816581</v>
      </c>
      <c r="N118" s="319">
        <v>28.02164592999987</v>
      </c>
      <c r="Q118" s="344"/>
      <c r="R118" s="344"/>
      <c r="S118" s="344"/>
    </row>
    <row r="119" spans="1:19" ht="17.100000000000001" customHeight="1" x14ac:dyDescent="0.25">
      <c r="A119" s="325">
        <v>44255</v>
      </c>
      <c r="B119" s="314">
        <v>28.938960018659333</v>
      </c>
      <c r="C119" s="314">
        <v>3.5332932268349548</v>
      </c>
      <c r="D119" s="320">
        <v>0.30645608368821298</v>
      </c>
      <c r="E119" s="320">
        <v>8.2579950910421529E-2</v>
      </c>
      <c r="F119" s="328">
        <v>32.861289280092919</v>
      </c>
      <c r="G119" s="323"/>
      <c r="H119" s="319">
        <v>12.462839038252531</v>
      </c>
      <c r="I119" s="319">
        <v>10.485174501072771</v>
      </c>
      <c r="J119" s="319">
        <v>7.9730345440387804</v>
      </c>
      <c r="K119" s="319">
        <v>1.9402411967288344</v>
      </c>
      <c r="L119" s="324"/>
      <c r="M119" s="319">
        <v>4.4918952700930719</v>
      </c>
      <c r="N119" s="319">
        <v>28.369394009999855</v>
      </c>
      <c r="Q119" s="344"/>
      <c r="R119" s="344"/>
      <c r="S119" s="344"/>
    </row>
    <row r="120" spans="1:19" ht="17.100000000000001" customHeight="1" x14ac:dyDescent="0.25">
      <c r="A120" s="325">
        <v>44286</v>
      </c>
      <c r="B120" s="314">
        <v>38.348876785202549</v>
      </c>
      <c r="C120" s="314">
        <v>4.7631487725450521</v>
      </c>
      <c r="D120" s="320">
        <v>0.27243422103944642</v>
      </c>
      <c r="E120" s="320">
        <v>0.12826475244471541</v>
      </c>
      <c r="F120" s="328">
        <v>43.512724531231768</v>
      </c>
      <c r="G120" s="323"/>
      <c r="H120" s="319">
        <v>18.09213607702992</v>
      </c>
      <c r="I120" s="319">
        <v>13.634110951881024</v>
      </c>
      <c r="J120" s="319">
        <v>9.8084573440941281</v>
      </c>
      <c r="K120" s="319">
        <v>1.9780201582266983</v>
      </c>
      <c r="L120" s="324"/>
      <c r="M120" s="319">
        <v>5.5980090112321639</v>
      </c>
      <c r="N120" s="319">
        <v>37.914715519999618</v>
      </c>
      <c r="Q120" s="344"/>
      <c r="R120" s="344"/>
      <c r="S120" s="344"/>
    </row>
    <row r="121" spans="1:19" ht="17.100000000000001" customHeight="1" x14ac:dyDescent="0.25">
      <c r="A121" s="325">
        <v>44316</v>
      </c>
      <c r="B121" s="314">
        <v>37.896619139774032</v>
      </c>
      <c r="C121" s="314">
        <v>4.2918838025379031</v>
      </c>
      <c r="D121" s="320">
        <v>6.711360320522039E-2</v>
      </c>
      <c r="E121" s="320">
        <v>0.20261689779255107</v>
      </c>
      <c r="F121" s="328">
        <v>42.458233443309709</v>
      </c>
      <c r="G121" s="323"/>
      <c r="H121" s="319">
        <v>18.138284077032395</v>
      </c>
      <c r="I121" s="319">
        <v>12.89189534068621</v>
      </c>
      <c r="J121" s="319">
        <v>9.9271913378044569</v>
      </c>
      <c r="K121" s="319">
        <v>1.5008626877866433</v>
      </c>
      <c r="L121" s="324"/>
      <c r="M121" s="319">
        <v>5.3719329119100125</v>
      </c>
      <c r="N121" s="319">
        <v>37.086300531399679</v>
      </c>
      <c r="Q121" s="344"/>
      <c r="R121" s="344"/>
      <c r="S121" s="344"/>
    </row>
    <row r="122" spans="1:19" ht="17.100000000000001" customHeight="1" x14ac:dyDescent="0.25">
      <c r="A122" s="325">
        <v>44347</v>
      </c>
      <c r="B122" s="314">
        <v>38.727278764348</v>
      </c>
      <c r="C122" s="314">
        <v>3.8489937499630242</v>
      </c>
      <c r="D122" s="320">
        <v>0.14613359999999997</v>
      </c>
      <c r="E122" s="320">
        <v>6.7730118496143243E-2</v>
      </c>
      <c r="F122" s="328">
        <v>42.790136232807157</v>
      </c>
      <c r="G122" s="323"/>
      <c r="H122" s="319">
        <v>16.71355576808525</v>
      </c>
      <c r="I122" s="319">
        <v>13.530994912169609</v>
      </c>
      <c r="J122" s="319">
        <v>10.730578318657264</v>
      </c>
      <c r="K122" s="319">
        <v>1.8150072338950309</v>
      </c>
      <c r="L122" s="324"/>
      <c r="M122" s="319">
        <v>4.7958332420075651</v>
      </c>
      <c r="N122" s="319">
        <v>37.994302990799596</v>
      </c>
      <c r="Q122" s="344"/>
      <c r="R122" s="344"/>
      <c r="S122" s="344"/>
    </row>
    <row r="123" spans="1:19" ht="17.100000000000001" customHeight="1" x14ac:dyDescent="0.25">
      <c r="A123" s="325">
        <v>44377</v>
      </c>
      <c r="B123" s="314">
        <v>33.865253561556408</v>
      </c>
      <c r="C123" s="314">
        <v>3.4507043918487526</v>
      </c>
      <c r="D123" s="320">
        <v>0.26193992128562643</v>
      </c>
      <c r="E123" s="320">
        <v>0.11171138219135575</v>
      </c>
      <c r="F123" s="328">
        <v>37.689609256882136</v>
      </c>
      <c r="G123" s="323"/>
      <c r="H123" s="319">
        <v>14.81899728172222</v>
      </c>
      <c r="I123" s="319">
        <v>12.245536110879515</v>
      </c>
      <c r="J123" s="319">
        <v>8.7845225033193763</v>
      </c>
      <c r="K123" s="319">
        <v>1.8405533609610245</v>
      </c>
      <c r="L123" s="324"/>
      <c r="M123" s="319">
        <v>4.984080846582513</v>
      </c>
      <c r="N123" s="319">
        <v>32.705528410299628</v>
      </c>
      <c r="Q123" s="344"/>
      <c r="R123" s="344"/>
      <c r="S123" s="344"/>
    </row>
    <row r="124" spans="1:19" ht="17.100000000000001" customHeight="1" x14ac:dyDescent="0.25">
      <c r="A124" s="325">
        <v>44408</v>
      </c>
      <c r="B124" s="314">
        <v>37.476495510924735</v>
      </c>
      <c r="C124" s="314">
        <v>3.8613468226593062</v>
      </c>
      <c r="D124" s="320">
        <v>0.41693429571249069</v>
      </c>
      <c r="E124" s="320">
        <v>0.10074160146240273</v>
      </c>
      <c r="F124" s="328">
        <v>41.855518230758932</v>
      </c>
      <c r="G124" s="323"/>
      <c r="H124" s="319">
        <v>14.614553506107702</v>
      </c>
      <c r="I124" s="319">
        <v>16.040850136096708</v>
      </c>
      <c r="J124" s="319">
        <v>9.3661951553363618</v>
      </c>
      <c r="K124" s="319">
        <v>1.8339194332181563</v>
      </c>
      <c r="L124" s="324"/>
      <c r="M124" s="319">
        <v>4.922450655859187</v>
      </c>
      <c r="N124" s="319">
        <v>36.933067574899731</v>
      </c>
      <c r="Q124" s="344"/>
      <c r="R124" s="344"/>
      <c r="S124" s="344"/>
    </row>
    <row r="125" spans="1:19" ht="17.100000000000001" customHeight="1" x14ac:dyDescent="0.25">
      <c r="A125" s="325">
        <v>44439</v>
      </c>
      <c r="B125" s="314">
        <v>38.452198101082907</v>
      </c>
      <c r="C125" s="314">
        <v>4.1855223090800511</v>
      </c>
      <c r="D125" s="320">
        <v>0.64470874781174659</v>
      </c>
      <c r="E125" s="320">
        <v>8.562074499807594E-2</v>
      </c>
      <c r="F125" s="328">
        <v>43.368049902972771</v>
      </c>
      <c r="G125" s="323"/>
      <c r="H125" s="319">
        <v>14.867432210911925</v>
      </c>
      <c r="I125" s="319">
        <v>17.116232541608376</v>
      </c>
      <c r="J125" s="319">
        <v>8.9752735362204579</v>
      </c>
      <c r="K125" s="319">
        <v>2.4091116142320104</v>
      </c>
      <c r="L125" s="324"/>
      <c r="M125" s="319">
        <v>5.4058686439731494</v>
      </c>
      <c r="N125" s="319">
        <v>37.962181258999635</v>
      </c>
      <c r="Q125" s="344"/>
      <c r="R125" s="344"/>
      <c r="S125" s="344"/>
    </row>
    <row r="126" spans="1:19" ht="17.100000000000001" customHeight="1" x14ac:dyDescent="0.25">
      <c r="A126" s="325">
        <v>44469</v>
      </c>
      <c r="B126" s="314">
        <v>39.181995615226882</v>
      </c>
      <c r="C126" s="314">
        <v>4.084851325697004</v>
      </c>
      <c r="D126" s="320">
        <v>0.76116620903477339</v>
      </c>
      <c r="E126" s="320">
        <v>7.4796711633144969E-2</v>
      </c>
      <c r="F126" s="328">
        <v>44.102809861591801</v>
      </c>
      <c r="G126" s="323"/>
      <c r="H126" s="319">
        <v>14.124395057850561</v>
      </c>
      <c r="I126" s="319">
        <v>17.553838887325718</v>
      </c>
      <c r="J126" s="319">
        <v>10.057459442824143</v>
      </c>
      <c r="K126" s="319">
        <v>2.3671164735913734</v>
      </c>
      <c r="L126" s="324"/>
      <c r="M126" s="319">
        <v>5.5873775609920804</v>
      </c>
      <c r="N126" s="319">
        <v>38.51543230059972</v>
      </c>
      <c r="Q126" s="344"/>
      <c r="R126" s="344"/>
      <c r="S126" s="344"/>
    </row>
    <row r="127" spans="1:19" ht="17.100000000000001" customHeight="1" x14ac:dyDescent="0.25">
      <c r="A127" s="325">
        <v>44500</v>
      </c>
      <c r="B127" s="314">
        <v>39.308242498458405</v>
      </c>
      <c r="C127" s="314">
        <v>3.9171443866554667</v>
      </c>
      <c r="D127" s="320">
        <v>0.92179580925697135</v>
      </c>
      <c r="E127" s="320">
        <v>5.5813521037715294E-2</v>
      </c>
      <c r="F127" s="328">
        <v>44.202996215408568</v>
      </c>
      <c r="G127" s="323"/>
      <c r="H127" s="319">
        <v>13.883714358888856</v>
      </c>
      <c r="I127" s="319">
        <v>16.694838148203281</v>
      </c>
      <c r="J127" s="319">
        <v>11.607989738524694</v>
      </c>
      <c r="K127" s="319">
        <v>2.0164539697917334</v>
      </c>
      <c r="L127" s="324"/>
      <c r="M127" s="319">
        <v>5.5288232452088852</v>
      </c>
      <c r="N127" s="319">
        <v>38.674172970199685</v>
      </c>
      <c r="Q127" s="344"/>
      <c r="R127" s="344"/>
      <c r="S127" s="344"/>
    </row>
    <row r="128" spans="1:19" ht="17.100000000000001" customHeight="1" x14ac:dyDescent="0.25">
      <c r="A128" s="325">
        <v>44530</v>
      </c>
      <c r="B128" s="314">
        <v>37.672696409444093</v>
      </c>
      <c r="C128" s="314">
        <v>3.5170431415479584</v>
      </c>
      <c r="D128" s="320">
        <v>0.4431955447056754</v>
      </c>
      <c r="E128" s="320">
        <v>6.6150495774795565E-2</v>
      </c>
      <c r="F128" s="328">
        <v>41.699085591472524</v>
      </c>
      <c r="G128" s="323"/>
      <c r="H128" s="319">
        <v>13.533721685558678</v>
      </c>
      <c r="I128" s="319">
        <v>15.195442924653062</v>
      </c>
      <c r="J128" s="319">
        <v>10.380159659828589</v>
      </c>
      <c r="K128" s="319">
        <v>2.5897613214321922</v>
      </c>
      <c r="L128" s="324"/>
      <c r="M128" s="319">
        <v>5.2182189257725593</v>
      </c>
      <c r="N128" s="319">
        <v>36.480866665699956</v>
      </c>
      <c r="Q128" s="344"/>
      <c r="R128" s="344"/>
      <c r="S128" s="344"/>
    </row>
    <row r="129" spans="1:19" ht="17.100000000000001" customHeight="1" x14ac:dyDescent="0.25">
      <c r="A129" s="325">
        <v>44561</v>
      </c>
      <c r="B129" s="314">
        <v>46.976808027420915</v>
      </c>
      <c r="C129" s="314">
        <v>4.6680935694542613</v>
      </c>
      <c r="D129" s="320">
        <v>0.45726919137547301</v>
      </c>
      <c r="E129" s="320">
        <v>8.569091550760867E-2</v>
      </c>
      <c r="F129" s="328">
        <v>52.187861703758259</v>
      </c>
      <c r="G129" s="323"/>
      <c r="H129" s="319">
        <v>16.593392183748467</v>
      </c>
      <c r="I129" s="319">
        <v>19.522812528868776</v>
      </c>
      <c r="J129" s="319">
        <v>13.446133158964843</v>
      </c>
      <c r="K129" s="319">
        <v>2.6255238321761709</v>
      </c>
      <c r="L129" s="324"/>
      <c r="M129" s="319">
        <v>5.7904179397725128</v>
      </c>
      <c r="N129" s="319">
        <v>46.397443763985763</v>
      </c>
      <c r="Q129" s="344"/>
      <c r="R129" s="344"/>
      <c r="S129" s="344"/>
    </row>
    <row r="130" spans="1:19" ht="17.100000000000001" customHeight="1" x14ac:dyDescent="0.25">
      <c r="A130" s="312"/>
      <c r="B130" s="314"/>
      <c r="C130" s="314"/>
      <c r="D130" s="320"/>
      <c r="E130" s="320"/>
      <c r="F130" s="328"/>
      <c r="G130" s="323"/>
      <c r="H130" s="319"/>
      <c r="I130" s="319"/>
      <c r="J130" s="319"/>
      <c r="K130" s="319"/>
      <c r="L130" s="324"/>
      <c r="M130" s="319"/>
      <c r="N130" s="319"/>
      <c r="Q130" s="344"/>
      <c r="R130" s="344"/>
      <c r="S130" s="344"/>
    </row>
    <row r="131" spans="1:19" ht="17.100000000000001" customHeight="1" x14ac:dyDescent="0.25">
      <c r="A131" s="326">
        <v>2022</v>
      </c>
      <c r="B131" s="314"/>
      <c r="C131" s="314"/>
      <c r="D131" s="320"/>
      <c r="E131" s="320"/>
      <c r="F131" s="328"/>
      <c r="G131" s="323"/>
      <c r="H131" s="319"/>
      <c r="I131" s="319"/>
      <c r="J131" s="319"/>
      <c r="K131" s="319"/>
      <c r="L131" s="324"/>
      <c r="M131" s="319"/>
      <c r="N131" s="319"/>
      <c r="Q131" s="344"/>
      <c r="R131" s="344"/>
      <c r="S131" s="344"/>
    </row>
    <row r="132" spans="1:19" ht="17.100000000000001" customHeight="1" x14ac:dyDescent="0.25">
      <c r="A132" s="325">
        <v>44592</v>
      </c>
      <c r="B132" s="314">
        <v>25.896149374599297</v>
      </c>
      <c r="C132" s="314">
        <v>3.0672871366943708</v>
      </c>
      <c r="D132" s="320">
        <v>0.21295734263978613</v>
      </c>
      <c r="E132" s="320">
        <v>5.1979799398054152E-2</v>
      </c>
      <c r="F132" s="328">
        <v>29.228373653331506</v>
      </c>
      <c r="G132" s="323"/>
      <c r="H132" s="319">
        <v>9.9774874634362227</v>
      </c>
      <c r="I132" s="319">
        <v>10.421021952606898</v>
      </c>
      <c r="J132" s="319">
        <v>7.100081818770815</v>
      </c>
      <c r="K132" s="319">
        <v>1.7297824185175728</v>
      </c>
      <c r="L132" s="324"/>
      <c r="M132" s="319">
        <v>3.8303210347256083</v>
      </c>
      <c r="N132" s="319">
        <v>25.398052618605895</v>
      </c>
      <c r="Q132" s="344"/>
      <c r="R132" s="344"/>
      <c r="S132" s="344"/>
    </row>
    <row r="133" spans="1:19" ht="17.100000000000001" customHeight="1" x14ac:dyDescent="0.25">
      <c r="A133" s="325">
        <v>44620</v>
      </c>
      <c r="B133" s="314">
        <v>24.694415790871314</v>
      </c>
      <c r="C133" s="314">
        <v>2.7771466653410481</v>
      </c>
      <c r="D133" s="320">
        <v>0.20186451280000001</v>
      </c>
      <c r="E133" s="320">
        <v>8.1125674069127907E-2</v>
      </c>
      <c r="F133" s="328">
        <v>27.754552643081492</v>
      </c>
      <c r="G133" s="323"/>
      <c r="H133" s="319">
        <v>9.9624475829404826</v>
      </c>
      <c r="I133" s="319">
        <v>10.408712968138987</v>
      </c>
      <c r="J133" s="319">
        <v>5.6415243638441464</v>
      </c>
      <c r="K133" s="319">
        <v>1.7418677281578745</v>
      </c>
      <c r="L133" s="324"/>
      <c r="M133" s="319">
        <v>3.386034690181583</v>
      </c>
      <c r="N133" s="319">
        <v>24.368517952899911</v>
      </c>
      <c r="Q133" s="344"/>
      <c r="R133" s="344"/>
      <c r="S133" s="344"/>
    </row>
    <row r="134" spans="1:19" ht="17.100000000000001" customHeight="1" x14ac:dyDescent="0.25">
      <c r="A134" s="325">
        <v>44651</v>
      </c>
      <c r="B134" s="314">
        <v>27.813930312145832</v>
      </c>
      <c r="C134" s="314">
        <v>3.8033769902154715</v>
      </c>
      <c r="D134" s="320">
        <v>0.90261478000000006</v>
      </c>
      <c r="E134" s="320">
        <v>8.8703257578936351E-2</v>
      </c>
      <c r="F134" s="328">
        <v>32.608625339940239</v>
      </c>
      <c r="G134" s="323"/>
      <c r="H134" s="319">
        <v>11.64199887441144</v>
      </c>
      <c r="I134" s="319">
        <v>11.351433158371069</v>
      </c>
      <c r="J134" s="319">
        <v>7.2198562240141708</v>
      </c>
      <c r="K134" s="319">
        <v>2.3953370831435592</v>
      </c>
      <c r="L134" s="324"/>
      <c r="M134" s="319">
        <v>4.9923721231102425</v>
      </c>
      <c r="N134" s="319">
        <v>27.616253216829996</v>
      </c>
      <c r="Q134" s="344"/>
      <c r="R134" s="344"/>
      <c r="S134" s="344"/>
    </row>
    <row r="135" spans="1:19" ht="17.100000000000001" customHeight="1" x14ac:dyDescent="0.25">
      <c r="A135" s="325">
        <v>44681</v>
      </c>
      <c r="B135" s="314">
        <v>35.003426120114938</v>
      </c>
      <c r="C135" s="314">
        <v>3.7209605925746505</v>
      </c>
      <c r="D135" s="320">
        <v>0.19495160321981422</v>
      </c>
      <c r="E135" s="320">
        <v>4.5636768641567044E-2</v>
      </c>
      <c r="F135" s="328">
        <v>38.964975084550971</v>
      </c>
      <c r="G135" s="323"/>
      <c r="H135" s="319">
        <v>14.203639795208575</v>
      </c>
      <c r="I135" s="319">
        <v>13.786646198822273</v>
      </c>
      <c r="J135" s="319">
        <v>9.228951799716258</v>
      </c>
      <c r="K135" s="319">
        <v>1.7457372908038664</v>
      </c>
      <c r="L135" s="324"/>
      <c r="M135" s="319">
        <v>4.9227425924514048</v>
      </c>
      <c r="N135" s="319">
        <v>34.042232492099579</v>
      </c>
      <c r="Q135" s="344"/>
      <c r="R135" s="344"/>
      <c r="S135" s="344"/>
    </row>
    <row r="136" spans="1:19" ht="17.100000000000001" customHeight="1" x14ac:dyDescent="0.25">
      <c r="A136" s="325">
        <v>44712</v>
      </c>
      <c r="B136" s="314">
        <v>35.550751548923891</v>
      </c>
      <c r="C136" s="314">
        <v>3.8509061788731467</v>
      </c>
      <c r="D136" s="320">
        <v>0.51514089094660598</v>
      </c>
      <c r="E136" s="320">
        <v>6.6608923768687087E-2</v>
      </c>
      <c r="F136" s="328">
        <v>39.983407542512325</v>
      </c>
      <c r="G136" s="323"/>
      <c r="H136" s="319">
        <v>13.686460071626351</v>
      </c>
      <c r="I136" s="319">
        <v>14.205991034053215</v>
      </c>
      <c r="J136" s="319">
        <v>10.265847972929329</v>
      </c>
      <c r="K136" s="319">
        <v>1.8251084639034332</v>
      </c>
      <c r="L136" s="324"/>
      <c r="M136" s="319">
        <v>4.8639397990405895</v>
      </c>
      <c r="N136" s="319">
        <v>35.119467743471752</v>
      </c>
      <c r="Q136" s="344"/>
      <c r="R136" s="344"/>
      <c r="S136" s="344"/>
    </row>
    <row r="137" spans="1:19" ht="17.100000000000001" customHeight="1" x14ac:dyDescent="0.25">
      <c r="A137" s="325">
        <v>44742</v>
      </c>
      <c r="B137" s="314">
        <v>34.202513719116958</v>
      </c>
      <c r="C137" s="314">
        <v>3.9368862644452722</v>
      </c>
      <c r="D137" s="320">
        <v>0.31802757138593518</v>
      </c>
      <c r="E137" s="320">
        <v>7.1394698563720299E-2</v>
      </c>
      <c r="F137" s="328">
        <v>38.52882225351189</v>
      </c>
      <c r="G137" s="323"/>
      <c r="H137" s="319">
        <v>13.119563051737234</v>
      </c>
      <c r="I137" s="319">
        <v>14.027208268904817</v>
      </c>
      <c r="J137" s="319">
        <v>9.6472739435540067</v>
      </c>
      <c r="K137" s="319">
        <v>1.7347769893158329</v>
      </c>
      <c r="L137" s="324"/>
      <c r="M137" s="319">
        <v>4.8891415232120901</v>
      </c>
      <c r="N137" s="319">
        <v>33.639680730299808</v>
      </c>
      <c r="Q137" s="344"/>
      <c r="R137" s="344"/>
      <c r="S137" s="344"/>
    </row>
    <row r="138" spans="1:19" ht="17.100000000000001" customHeight="1" x14ac:dyDescent="0.25">
      <c r="A138" s="325">
        <v>44773</v>
      </c>
      <c r="B138" s="314">
        <v>37.61250753120445</v>
      </c>
      <c r="C138" s="314">
        <v>4.3305439339175438</v>
      </c>
      <c r="D138" s="320">
        <v>0.3367965683360073</v>
      </c>
      <c r="E138" s="320">
        <v>0.21684035999999998</v>
      </c>
      <c r="F138" s="328">
        <v>42.496688393458008</v>
      </c>
      <c r="G138" s="323"/>
      <c r="H138" s="319">
        <v>14.592727624319993</v>
      </c>
      <c r="I138" s="319">
        <v>16.251257638838201</v>
      </c>
      <c r="J138" s="319">
        <v>9.6114685382364584</v>
      </c>
      <c r="K138" s="319">
        <v>2.0412345920633541</v>
      </c>
      <c r="L138" s="324"/>
      <c r="M138" s="319">
        <v>4.4682546809582639</v>
      </c>
      <c r="N138" s="319">
        <v>38.028433712499734</v>
      </c>
      <c r="Q138" s="344"/>
      <c r="R138" s="344"/>
      <c r="S138" s="344"/>
    </row>
    <row r="139" spans="1:19" ht="17.100000000000001" customHeight="1" x14ac:dyDescent="0.25">
      <c r="A139" s="325">
        <v>44804</v>
      </c>
      <c r="B139" s="314">
        <v>42.903086176461422</v>
      </c>
      <c r="C139" s="314">
        <v>4.3810900067779635</v>
      </c>
      <c r="D139" s="320">
        <v>0.20283297713704057</v>
      </c>
      <c r="E139" s="320">
        <v>7.5480453648147067E-2</v>
      </c>
      <c r="F139" s="328">
        <v>47.562489614024557</v>
      </c>
      <c r="G139" s="323"/>
      <c r="H139" s="319">
        <v>16.378665890048836</v>
      </c>
      <c r="I139" s="319">
        <v>18.389868181364591</v>
      </c>
      <c r="J139" s="319">
        <v>10.558750152449418</v>
      </c>
      <c r="K139" s="319">
        <v>2.2352053901617097</v>
      </c>
      <c r="L139" s="324"/>
      <c r="M139" s="319">
        <v>4.6949418351248209</v>
      </c>
      <c r="N139" s="319">
        <v>42.867547778899734</v>
      </c>
      <c r="Q139" s="344"/>
      <c r="R139" s="344"/>
      <c r="S139" s="344"/>
    </row>
    <row r="140" spans="1:19" ht="17.100000000000001" customHeight="1" x14ac:dyDescent="0.25">
      <c r="A140" s="325">
        <v>44834</v>
      </c>
      <c r="B140" s="314">
        <v>39.794248977664772</v>
      </c>
      <c r="C140" s="314">
        <v>3.8322162009000076</v>
      </c>
      <c r="D140" s="320">
        <v>1.4786799999999999E-2</v>
      </c>
      <c r="E140" s="320">
        <v>5.0017680000000009E-2</v>
      </c>
      <c r="F140" s="328">
        <v>43.691269658564771</v>
      </c>
      <c r="G140" s="323"/>
      <c r="H140" s="319">
        <v>15.815178352219405</v>
      </c>
      <c r="I140" s="319">
        <v>16.525667877064603</v>
      </c>
      <c r="J140" s="319">
        <v>9.5210944469340291</v>
      </c>
      <c r="K140" s="319">
        <v>1.8293289823467305</v>
      </c>
      <c r="L140" s="324"/>
      <c r="M140" s="319">
        <v>3.3518953543850558</v>
      </c>
      <c r="N140" s="319">
        <v>40.339374304179707</v>
      </c>
      <c r="Q140" s="344"/>
      <c r="R140" s="344"/>
      <c r="S140" s="344"/>
    </row>
    <row r="141" spans="1:19" ht="17.100000000000001" customHeight="1" x14ac:dyDescent="0.25">
      <c r="A141" s="325">
        <v>44865</v>
      </c>
      <c r="B141" s="314">
        <v>37.108432550673392</v>
      </c>
      <c r="C141" s="314">
        <v>3.6527907087999947</v>
      </c>
      <c r="D141" s="320">
        <v>0.21653188999999998</v>
      </c>
      <c r="E141" s="320">
        <v>6.7878326411483267E-2</v>
      </c>
      <c r="F141" s="328">
        <v>41.045633475884877</v>
      </c>
      <c r="G141" s="323"/>
      <c r="H141" s="319">
        <v>16.56835152150925</v>
      </c>
      <c r="I141" s="319">
        <v>14.367018347920038</v>
      </c>
      <c r="J141" s="319">
        <v>8.3396438940992379</v>
      </c>
      <c r="K141" s="319">
        <v>1.7706197123563499</v>
      </c>
      <c r="L141" s="324"/>
      <c r="M141" s="319">
        <v>3.7556187103849985</v>
      </c>
      <c r="N141" s="319">
        <v>37.290014765499876</v>
      </c>
      <c r="Q141" s="344"/>
      <c r="R141" s="344"/>
      <c r="S141" s="344"/>
    </row>
    <row r="142" spans="1:19" ht="17.100000000000001" customHeight="1" x14ac:dyDescent="0.25">
      <c r="A142" s="325">
        <v>44895</v>
      </c>
      <c r="B142" s="314">
        <v>38.369662385441522</v>
      </c>
      <c r="C142" s="314">
        <v>3.8740670552217971</v>
      </c>
      <c r="D142" s="320">
        <v>0.10807683343304188</v>
      </c>
      <c r="E142" s="320">
        <v>8.2641478850895553E-2</v>
      </c>
      <c r="F142" s="328">
        <v>42.43444775294725</v>
      </c>
      <c r="G142" s="323"/>
      <c r="H142" s="319">
        <v>16.128688132599766</v>
      </c>
      <c r="I142" s="319">
        <v>15.46976970585615</v>
      </c>
      <c r="J142" s="319">
        <v>8.9122839049774303</v>
      </c>
      <c r="K142" s="319">
        <v>1.9237060095139071</v>
      </c>
      <c r="L142" s="324"/>
      <c r="M142" s="319">
        <v>4.120624490847435</v>
      </c>
      <c r="N142" s="319">
        <v>38.313823262099817</v>
      </c>
      <c r="Q142" s="344"/>
      <c r="R142" s="344"/>
      <c r="S142" s="344"/>
    </row>
    <row r="143" spans="1:19" ht="17.100000000000001" customHeight="1" x14ac:dyDescent="0.25">
      <c r="A143" s="325">
        <v>44926</v>
      </c>
      <c r="B143" s="314">
        <v>48.150735356848884</v>
      </c>
      <c r="C143" s="314">
        <v>4.2159105625560045</v>
      </c>
      <c r="D143" s="320">
        <v>6.5586749999999999E-2</v>
      </c>
      <c r="E143" s="320">
        <v>7.7017711192080285E-2</v>
      </c>
      <c r="F143" s="328">
        <v>52.509250380596974</v>
      </c>
      <c r="G143" s="323"/>
      <c r="H143" s="319">
        <v>18.33490847816562</v>
      </c>
      <c r="I143" s="319">
        <v>18.527359154600209</v>
      </c>
      <c r="J143" s="319">
        <v>13.428665648745351</v>
      </c>
      <c r="K143" s="319">
        <v>2.2183170990857946</v>
      </c>
      <c r="L143" s="324"/>
      <c r="M143" s="319">
        <v>4.71890857799717</v>
      </c>
      <c r="N143" s="319">
        <v>47.790341802599812</v>
      </c>
      <c r="Q143" s="344"/>
      <c r="R143" s="344"/>
      <c r="S143" s="344"/>
    </row>
    <row r="144" spans="1:19" ht="17.100000000000001" customHeight="1" x14ac:dyDescent="0.25">
      <c r="A144" s="1"/>
      <c r="B144" s="314"/>
      <c r="C144" s="314"/>
      <c r="D144" s="320"/>
      <c r="E144" s="320"/>
      <c r="F144" s="328"/>
      <c r="G144" s="323"/>
      <c r="H144" s="319"/>
      <c r="I144" s="319"/>
      <c r="J144" s="319"/>
      <c r="K144" s="319"/>
      <c r="L144" s="324"/>
      <c r="M144" s="319"/>
      <c r="N144" s="319"/>
      <c r="Q144" s="344"/>
      <c r="R144" s="344"/>
      <c r="S144" s="344"/>
    </row>
    <row r="145" spans="1:19" ht="17.100000000000001" customHeight="1" x14ac:dyDescent="0.25">
      <c r="A145" s="326">
        <v>2023</v>
      </c>
      <c r="B145" s="314"/>
      <c r="C145" s="314"/>
      <c r="D145" s="320"/>
      <c r="E145" s="320"/>
      <c r="F145" s="304"/>
      <c r="G145" s="323"/>
      <c r="H145" s="319"/>
      <c r="I145" s="319"/>
      <c r="J145" s="319"/>
      <c r="K145" s="319"/>
      <c r="L145" s="324"/>
      <c r="M145" s="319"/>
      <c r="N145" s="319"/>
      <c r="Q145" s="344"/>
      <c r="R145" s="344"/>
      <c r="S145" s="344"/>
    </row>
    <row r="146" spans="1:19" ht="17.100000000000001" customHeight="1" x14ac:dyDescent="0.25">
      <c r="A146" s="325">
        <v>44957</v>
      </c>
      <c r="B146" s="314">
        <v>34.244710753572924</v>
      </c>
      <c r="C146" s="314">
        <v>3.5513721411832644</v>
      </c>
      <c r="D146" s="314">
        <v>0.11770386000000001</v>
      </c>
      <c r="E146" s="314">
        <v>6.4372072952439935E-2</v>
      </c>
      <c r="F146" s="328">
        <v>37.978158827708633</v>
      </c>
      <c r="G146" s="322"/>
      <c r="H146" s="314">
        <v>13.741393984306935</v>
      </c>
      <c r="I146" s="314">
        <v>12.771110656831391</v>
      </c>
      <c r="J146" s="314">
        <v>9.5404406014729997</v>
      </c>
      <c r="K146" s="314">
        <v>1.9252135850973033</v>
      </c>
      <c r="L146" s="322"/>
      <c r="M146" s="314">
        <v>4.017457136909008</v>
      </c>
      <c r="N146" s="314">
        <v>33.960701690799624</v>
      </c>
      <c r="Q146" s="344"/>
      <c r="R146" s="344"/>
      <c r="S146" s="344"/>
    </row>
    <row r="147" spans="1:19" ht="17.100000000000001" customHeight="1" x14ac:dyDescent="0.25">
      <c r="A147" s="325">
        <v>44985</v>
      </c>
      <c r="B147" s="314">
        <v>33.437045556195528</v>
      </c>
      <c r="C147" s="314">
        <v>3.3046905711244543</v>
      </c>
      <c r="D147" s="314">
        <v>0.95347924043533627</v>
      </c>
      <c r="E147" s="314">
        <v>5.0495826667514558E-2</v>
      </c>
      <c r="F147" s="328">
        <v>37.745711194422832</v>
      </c>
      <c r="G147" s="322"/>
      <c r="H147" s="314">
        <v>14.861970219265039</v>
      </c>
      <c r="I147" s="314">
        <v>12.705313182232736</v>
      </c>
      <c r="J147" s="314">
        <v>8.5383545078383758</v>
      </c>
      <c r="K147" s="314">
        <v>1.6400732850866788</v>
      </c>
      <c r="L147" s="322"/>
      <c r="M147" s="314">
        <v>5.036627574495733</v>
      </c>
      <c r="N147" s="314">
        <v>32.7090836199271</v>
      </c>
      <c r="Q147" s="344"/>
      <c r="R147" s="344"/>
      <c r="S147" s="344"/>
    </row>
    <row r="148" spans="1:19" ht="17.100000000000001" customHeight="1" x14ac:dyDescent="0.25">
      <c r="A148" s="325">
        <v>45016</v>
      </c>
      <c r="B148" s="314">
        <v>39.738119779516055</v>
      </c>
      <c r="C148" s="314">
        <v>4.3289845787070247</v>
      </c>
      <c r="D148" s="314">
        <v>0.34064009253158739</v>
      </c>
      <c r="E148" s="314">
        <v>0.14624686155984376</v>
      </c>
      <c r="F148" s="328">
        <v>44.553991312314508</v>
      </c>
      <c r="G148" s="322"/>
      <c r="H148" s="314">
        <v>16.04980696891182</v>
      </c>
      <c r="I148" s="314">
        <v>15.47759531256199</v>
      </c>
      <c r="J148" s="314">
        <v>10.965726916403693</v>
      </c>
      <c r="K148" s="314">
        <v>2.0608621144370005</v>
      </c>
      <c r="L148" s="322"/>
      <c r="M148" s="314">
        <v>4.387164059214804</v>
      </c>
      <c r="N148" s="314">
        <v>40.166827253099697</v>
      </c>
      <c r="Q148" s="344"/>
      <c r="R148" s="344"/>
      <c r="S148" s="344"/>
    </row>
    <row r="149" spans="1:19" ht="17.100000000000001" customHeight="1" x14ac:dyDescent="0.25">
      <c r="A149" s="325">
        <v>45046</v>
      </c>
      <c r="B149" s="314">
        <v>35.26852372007334</v>
      </c>
      <c r="C149" s="314">
        <v>3.8580173929404724</v>
      </c>
      <c r="D149" s="314">
        <v>0.38188845827991696</v>
      </c>
      <c r="E149" s="314">
        <v>0.25126053312805935</v>
      </c>
      <c r="F149" s="328">
        <v>39.759690104421786</v>
      </c>
      <c r="G149" s="322"/>
      <c r="H149" s="314">
        <v>14.648873454196471</v>
      </c>
      <c r="I149" s="314">
        <v>13.01370462739253</v>
      </c>
      <c r="J149" s="314">
        <v>10.210184723948503</v>
      </c>
      <c r="K149" s="314">
        <v>1.8869272988842809</v>
      </c>
      <c r="L149" s="322"/>
      <c r="M149" s="314">
        <v>4.2756328454220442</v>
      </c>
      <c r="N149" s="314">
        <v>35.484057258999755</v>
      </c>
      <c r="Q149" s="344"/>
      <c r="R149" s="344"/>
      <c r="S149" s="344"/>
    </row>
    <row r="150" spans="1:19" ht="17.100000000000001" customHeight="1" x14ac:dyDescent="0.25">
      <c r="A150" s="325">
        <v>45077</v>
      </c>
      <c r="B150" s="314">
        <v>45.180709250206014</v>
      </c>
      <c r="C150" s="314">
        <v>4.6329927773007444</v>
      </c>
      <c r="D150" s="314">
        <v>0.20272066654292342</v>
      </c>
      <c r="E150" s="314">
        <v>0.36867682990982292</v>
      </c>
      <c r="F150" s="328">
        <v>50.385099523959511</v>
      </c>
      <c r="G150" s="322"/>
      <c r="H150" s="314">
        <v>17.430604382560894</v>
      </c>
      <c r="I150" s="314">
        <v>17.629971172165654</v>
      </c>
      <c r="J150" s="314">
        <v>12.785402280903261</v>
      </c>
      <c r="K150" s="314">
        <v>2.5391216883297005</v>
      </c>
      <c r="L150" s="322"/>
      <c r="M150" s="314">
        <v>5.3178029745599735</v>
      </c>
      <c r="N150" s="314">
        <v>45.067296549399551</v>
      </c>
      <c r="Q150" s="344"/>
      <c r="R150" s="344"/>
      <c r="S150" s="344"/>
    </row>
    <row r="151" spans="1:19" ht="17.100000000000001" customHeight="1" x14ac:dyDescent="0.25">
      <c r="A151" s="325">
        <v>45107</v>
      </c>
      <c r="B151" s="314">
        <v>43.280562422275715</v>
      </c>
      <c r="C151" s="314">
        <v>4.969511002692502</v>
      </c>
      <c r="D151" s="314">
        <v>0.62385908336414042</v>
      </c>
      <c r="E151" s="314">
        <v>0.20961582507986184</v>
      </c>
      <c r="F151" s="328">
        <v>49.08354833341221</v>
      </c>
      <c r="G151" s="322"/>
      <c r="H151" s="314">
        <v>18.287100534238583</v>
      </c>
      <c r="I151" s="314">
        <v>17.620227205659276</v>
      </c>
      <c r="J151" s="314">
        <v>11.100779899778338</v>
      </c>
      <c r="K151" s="314">
        <v>2.075440693736013</v>
      </c>
      <c r="L151" s="322"/>
      <c r="M151" s="314">
        <v>5.6818651067123112</v>
      </c>
      <c r="N151" s="314">
        <v>43.401683226699895</v>
      </c>
      <c r="Q151" s="344"/>
      <c r="R151" s="344"/>
      <c r="S151" s="344"/>
    </row>
    <row r="152" spans="1:19" ht="17.100000000000001" customHeight="1" x14ac:dyDescent="0.25">
      <c r="A152" s="325">
        <v>45138</v>
      </c>
      <c r="B152" s="314">
        <v>44.306888233714645</v>
      </c>
      <c r="C152" s="314">
        <v>5.3581825814063766</v>
      </c>
      <c r="D152" s="314">
        <v>0.33013426160990711</v>
      </c>
      <c r="E152" s="314">
        <v>0.13720008875712691</v>
      </c>
      <c r="F152" s="328">
        <v>50.132405165488059</v>
      </c>
      <c r="G152" s="322"/>
      <c r="H152" s="314">
        <v>17.760335233778683</v>
      </c>
      <c r="I152" s="314">
        <v>19.278414931246324</v>
      </c>
      <c r="J152" s="314">
        <v>10.498594432379919</v>
      </c>
      <c r="K152" s="314">
        <v>2.5950605680831345</v>
      </c>
      <c r="L152" s="322"/>
      <c r="M152" s="314">
        <v>5.4590346573882069</v>
      </c>
      <c r="N152" s="314">
        <v>44.673370508099843</v>
      </c>
      <c r="Q152" s="344"/>
      <c r="R152" s="344"/>
      <c r="S152" s="344"/>
    </row>
    <row r="153" spans="1:19" ht="17.100000000000001" customHeight="1" x14ac:dyDescent="0.25">
      <c r="A153" s="325">
        <v>45169</v>
      </c>
      <c r="B153" s="314">
        <v>43.646154242229684</v>
      </c>
      <c r="C153" s="314">
        <v>4.447830585350669</v>
      </c>
      <c r="D153" s="314">
        <v>0.16249901</v>
      </c>
      <c r="E153" s="314">
        <v>5.7652174842980616E-2</v>
      </c>
      <c r="F153" s="328">
        <v>48.314136012423326</v>
      </c>
      <c r="G153" s="322"/>
      <c r="H153" s="314">
        <v>16.760879741002334</v>
      </c>
      <c r="I153" s="314">
        <v>19.137162543376803</v>
      </c>
      <c r="J153" s="314">
        <v>10.129497917711042</v>
      </c>
      <c r="K153" s="314">
        <v>2.2865958103331465</v>
      </c>
      <c r="L153" s="322"/>
      <c r="M153" s="314">
        <v>4.3479613905584031</v>
      </c>
      <c r="N153" s="314">
        <v>43.96617462186493</v>
      </c>
      <c r="Q153" s="344"/>
      <c r="R153" s="344"/>
      <c r="S153" s="344"/>
    </row>
    <row r="154" spans="1:19" ht="17.100000000000001" customHeight="1" x14ac:dyDescent="0.25">
      <c r="A154" s="325">
        <v>45199</v>
      </c>
      <c r="B154" s="314">
        <v>38.390813336296162</v>
      </c>
      <c r="C154" s="314">
        <v>4.740654955531701</v>
      </c>
      <c r="D154" s="314">
        <v>1.962997E-2</v>
      </c>
      <c r="E154" s="314">
        <v>4.7838079999999991E-2</v>
      </c>
      <c r="F154" s="328">
        <v>43.198936341827867</v>
      </c>
      <c r="G154" s="322"/>
      <c r="H154" s="314">
        <v>15.418441030533812</v>
      </c>
      <c r="I154" s="314">
        <v>16.721915920635041</v>
      </c>
      <c r="J154" s="314">
        <v>8.9222962693193786</v>
      </c>
      <c r="K154" s="314">
        <v>2.1362831213396376</v>
      </c>
      <c r="L154" s="322"/>
      <c r="M154" s="314">
        <v>4.4236535160161781</v>
      </c>
      <c r="N154" s="314">
        <v>38.775282825811693</v>
      </c>
      <c r="Q154" s="344"/>
      <c r="R154" s="344"/>
      <c r="S154" s="344"/>
    </row>
    <row r="155" spans="1:19" ht="17.100000000000001" customHeight="1" x14ac:dyDescent="0.25">
      <c r="A155" s="325">
        <v>45230</v>
      </c>
      <c r="B155" s="314">
        <v>38.567735090813883</v>
      </c>
      <c r="C155" s="314">
        <v>4.2817358278488795</v>
      </c>
      <c r="D155" s="314">
        <v>0.11448307999999999</v>
      </c>
      <c r="E155" s="314">
        <v>2.0034130000000001E-2</v>
      </c>
      <c r="F155" s="328">
        <v>42.983988128662766</v>
      </c>
      <c r="G155" s="322"/>
      <c r="H155" s="314">
        <v>16.219325983110473</v>
      </c>
      <c r="I155" s="314">
        <v>16.219484782013673</v>
      </c>
      <c r="J155" s="314">
        <v>8.3179123162221575</v>
      </c>
      <c r="K155" s="314">
        <v>2.2272650473164646</v>
      </c>
      <c r="L155" s="322"/>
      <c r="M155" s="314">
        <v>5.5480519811629803</v>
      </c>
      <c r="N155" s="314">
        <v>37.435936147499774</v>
      </c>
      <c r="Q155" s="344"/>
      <c r="R155" s="344"/>
      <c r="S155" s="344"/>
    </row>
    <row r="156" spans="1:19" ht="18" customHeight="1" x14ac:dyDescent="0.25">
      <c r="A156" s="325">
        <v>45260</v>
      </c>
      <c r="B156" s="314">
        <v>38.908254870227616</v>
      </c>
      <c r="C156" s="314">
        <v>4.1025220272179421</v>
      </c>
      <c r="D156" s="314">
        <v>0.11082989814875263</v>
      </c>
      <c r="E156" s="314">
        <v>8.6879837645545938E-2</v>
      </c>
      <c r="F156" s="328">
        <v>43.208486633239865</v>
      </c>
      <c r="G156" s="322"/>
      <c r="H156" s="314">
        <v>15.916800358398538</v>
      </c>
      <c r="I156" s="314">
        <v>15.19207772753302</v>
      </c>
      <c r="J156" s="314">
        <v>9.0899215260711035</v>
      </c>
      <c r="K156" s="314">
        <v>3.0096870212372053</v>
      </c>
      <c r="L156" s="322"/>
      <c r="M156" s="314">
        <v>5.718618839905333</v>
      </c>
      <c r="N156" s="314">
        <v>37.489867793334504</v>
      </c>
      <c r="Q156" s="344"/>
      <c r="R156" s="344"/>
      <c r="S156" s="344"/>
    </row>
    <row r="157" spans="1:19" ht="18" customHeight="1" x14ac:dyDescent="0.25">
      <c r="A157" s="325">
        <v>45291</v>
      </c>
      <c r="B157" s="314">
        <v>46.088607167869917</v>
      </c>
      <c r="C157" s="314">
        <v>4.4217921980027084</v>
      </c>
      <c r="D157" s="314">
        <v>0.25739610000000002</v>
      </c>
      <c r="E157" s="314">
        <v>0.11591537759133964</v>
      </c>
      <c r="F157" s="328">
        <v>50.883710843463966</v>
      </c>
      <c r="G157" s="322"/>
      <c r="H157" s="314">
        <v>17.278343445176787</v>
      </c>
      <c r="I157" s="314">
        <v>18.205196203509136</v>
      </c>
      <c r="J157" s="314">
        <v>12.531097272823459</v>
      </c>
      <c r="K157" s="314">
        <v>2.8690739219545875</v>
      </c>
      <c r="L157" s="322"/>
      <c r="M157" s="314">
        <v>5.3114990082641134</v>
      </c>
      <c r="N157" s="314">
        <v>45.572211835199852</v>
      </c>
      <c r="Q157" s="344"/>
      <c r="R157" s="344"/>
      <c r="S157" s="344"/>
    </row>
    <row r="158" spans="1:19" ht="18" customHeight="1" x14ac:dyDescent="0.25">
      <c r="A158" s="325"/>
      <c r="B158" s="314"/>
      <c r="C158" s="314"/>
      <c r="D158" s="314"/>
      <c r="E158" s="314"/>
      <c r="F158" s="328"/>
      <c r="G158" s="322"/>
      <c r="H158" s="314"/>
      <c r="I158" s="314"/>
      <c r="J158" s="314"/>
      <c r="K158" s="314"/>
      <c r="L158" s="322"/>
      <c r="M158" s="314"/>
      <c r="N158" s="314"/>
      <c r="Q158" s="344"/>
      <c r="R158" s="344"/>
      <c r="S158" s="344"/>
    </row>
    <row r="159" spans="1:19" ht="18" customHeight="1" x14ac:dyDescent="0.25">
      <c r="A159" s="326">
        <v>2024</v>
      </c>
      <c r="B159" s="314"/>
      <c r="C159" s="314"/>
      <c r="D159" s="314"/>
      <c r="E159" s="314"/>
      <c r="F159" s="328"/>
      <c r="G159" s="322"/>
      <c r="H159" s="314"/>
      <c r="I159" s="314"/>
      <c r="J159" s="314"/>
      <c r="K159" s="314"/>
      <c r="L159" s="322"/>
      <c r="M159" s="314"/>
      <c r="Q159" s="344"/>
      <c r="R159" s="344"/>
      <c r="S159" s="344"/>
    </row>
    <row r="160" spans="1:19" ht="18" customHeight="1" x14ac:dyDescent="0.25">
      <c r="A160" s="325">
        <v>45322</v>
      </c>
      <c r="B160" s="314">
        <v>32.811993641900123</v>
      </c>
      <c r="C160" s="314">
        <v>3.2203250092750628</v>
      </c>
      <c r="D160" s="314">
        <v>0.26261635548178885</v>
      </c>
      <c r="E160" s="314">
        <v>6.2351765723844217E-2</v>
      </c>
      <c r="F160" s="328">
        <v>36.357286772380824</v>
      </c>
      <c r="G160" s="322"/>
      <c r="H160" s="314">
        <v>13.19237206543322</v>
      </c>
      <c r="I160" s="314">
        <v>11.811596220621796</v>
      </c>
      <c r="J160" s="314">
        <v>9.458677590403811</v>
      </c>
      <c r="K160" s="314">
        <v>1.8946408959219951</v>
      </c>
      <c r="L160" s="322"/>
      <c r="M160" s="314">
        <v>4.3034865735809653</v>
      </c>
      <c r="N160" s="314">
        <v>32.053800198799863</v>
      </c>
      <c r="Q160" s="344"/>
      <c r="R160" s="344"/>
      <c r="S160" s="344"/>
    </row>
    <row r="161" spans="1:19" ht="17.100000000000001" customHeight="1" x14ac:dyDescent="0.25">
      <c r="A161" s="325">
        <v>45351</v>
      </c>
      <c r="B161" s="314">
        <v>30.444233525656635</v>
      </c>
      <c r="C161" s="314">
        <v>3.8518916070360683</v>
      </c>
      <c r="D161" s="314">
        <v>0.22161974000000001</v>
      </c>
      <c r="E161" s="314">
        <v>0.33835390999999998</v>
      </c>
      <c r="F161" s="328">
        <v>34.856098782692705</v>
      </c>
      <c r="G161" s="322"/>
      <c r="H161" s="314">
        <v>12.670810767410371</v>
      </c>
      <c r="I161" s="314">
        <v>11.615587178539569</v>
      </c>
      <c r="J161" s="314">
        <v>8.8918152695899249</v>
      </c>
      <c r="K161" s="314">
        <v>1.6778855671528419</v>
      </c>
      <c r="L161" s="322"/>
      <c r="M161" s="314">
        <v>4.1958186518729272</v>
      </c>
      <c r="N161" s="314">
        <v>30.660280130819778</v>
      </c>
      <c r="Q161" s="344"/>
      <c r="R161" s="344"/>
      <c r="S161" s="344"/>
    </row>
    <row r="162" spans="1:19" ht="17.100000000000001" customHeight="1" x14ac:dyDescent="0.25">
      <c r="A162" s="325">
        <v>45382</v>
      </c>
      <c r="B162" s="314">
        <v>35.054258778113535</v>
      </c>
      <c r="C162" s="314">
        <v>4.7536311344985567</v>
      </c>
      <c r="D162" s="314">
        <v>0.39209305745876605</v>
      </c>
      <c r="E162" s="314">
        <v>7.4885942088148055E-2</v>
      </c>
      <c r="F162" s="328">
        <v>40.274868912159</v>
      </c>
      <c r="G162" s="322"/>
      <c r="H162" s="314">
        <v>14.063723717932115</v>
      </c>
      <c r="I162" s="314">
        <v>15.469316298452044</v>
      </c>
      <c r="J162" s="314">
        <v>9.0693053648090096</v>
      </c>
      <c r="K162" s="314">
        <v>1.6725235309658331</v>
      </c>
      <c r="L162" s="322"/>
      <c r="M162" s="314">
        <v>4.5327276402595418</v>
      </c>
      <c r="N162" s="314">
        <v>35.742141271899456</v>
      </c>
      <c r="Q162" s="344"/>
      <c r="R162" s="344"/>
      <c r="S162" s="344"/>
    </row>
    <row r="163" spans="1:19" ht="17.100000000000001" customHeight="1" x14ac:dyDescent="0.25">
      <c r="A163" s="325">
        <v>45412</v>
      </c>
      <c r="B163" s="314">
        <v>35.817514886666856</v>
      </c>
      <c r="C163" s="314">
        <v>4.0562660082908355</v>
      </c>
      <c r="D163" s="314">
        <v>0.14949868222466869</v>
      </c>
      <c r="E163" s="314">
        <v>5.2828067986703316E-2</v>
      </c>
      <c r="F163" s="328">
        <v>40.076107645169067</v>
      </c>
      <c r="G163" s="322"/>
      <c r="H163" s="314">
        <v>15.637962522756471</v>
      </c>
      <c r="I163" s="314">
        <v>13.641373945714372</v>
      </c>
      <c r="J163" s="314">
        <v>8.5951316569505476</v>
      </c>
      <c r="K163" s="314">
        <v>2.2016395197476726</v>
      </c>
      <c r="L163" s="322"/>
      <c r="M163" s="314">
        <v>4.7669072271805888</v>
      </c>
      <c r="N163" s="314">
        <v>35.309200417988478</v>
      </c>
      <c r="Q163" s="344"/>
      <c r="R163" s="344"/>
      <c r="S163" s="344"/>
    </row>
    <row r="164" spans="1:19" ht="17.100000000000001" customHeight="1" x14ac:dyDescent="0.25">
      <c r="A164" s="325">
        <v>45443</v>
      </c>
      <c r="B164" s="314">
        <v>39.211349639863336</v>
      </c>
      <c r="C164" s="314">
        <v>4.8112884042269384</v>
      </c>
      <c r="D164" s="314">
        <v>0.25905982999999999</v>
      </c>
      <c r="E164" s="314">
        <v>8.9672530891693261E-2</v>
      </c>
      <c r="F164" s="328">
        <v>44.371370404981974</v>
      </c>
      <c r="G164" s="322"/>
      <c r="H164" s="314">
        <v>15.88332625788204</v>
      </c>
      <c r="I164" s="314">
        <v>16.477925087120099</v>
      </c>
      <c r="J164" s="314">
        <v>10.025979606463792</v>
      </c>
      <c r="K164" s="314">
        <v>1.9841394535160433</v>
      </c>
      <c r="L164" s="322"/>
      <c r="M164" s="314">
        <v>4.713491314045787</v>
      </c>
      <c r="N164" s="314">
        <v>39.65787909093617</v>
      </c>
      <c r="Q164" s="344"/>
      <c r="R164" s="344"/>
      <c r="S164" s="344"/>
    </row>
    <row r="165" spans="1:19" ht="17.100000000000001" customHeight="1" x14ac:dyDescent="0.25">
      <c r="A165" s="325">
        <v>45473</v>
      </c>
      <c r="B165" s="314">
        <v>41.933026928086484</v>
      </c>
      <c r="C165" s="314">
        <v>4.0343289085344809</v>
      </c>
      <c r="D165" s="314">
        <v>0.60081587809653203</v>
      </c>
      <c r="E165" s="314">
        <v>3.961006423120423E-2</v>
      </c>
      <c r="F165" s="328">
        <v>46.607781778948699</v>
      </c>
      <c r="G165" s="322"/>
      <c r="H165" s="314">
        <v>17.643861152007492</v>
      </c>
      <c r="I165" s="314">
        <v>17.095189358214032</v>
      </c>
      <c r="J165" s="314">
        <v>9.7281238426479231</v>
      </c>
      <c r="K165" s="314">
        <v>2.1406074260792494</v>
      </c>
      <c r="L165" s="322"/>
      <c r="M165" s="314">
        <v>5.0541847172488348</v>
      </c>
      <c r="N165" s="314">
        <v>41.553597061699882</v>
      </c>
      <c r="Q165" s="344"/>
      <c r="R165" s="344"/>
      <c r="S165" s="344"/>
    </row>
    <row r="166" spans="1:19" ht="17.100000000000001" customHeight="1" thickBot="1" x14ac:dyDescent="0.3">
      <c r="A166" s="325">
        <v>45504</v>
      </c>
      <c r="B166" s="327">
        <v>44.696245619140228</v>
      </c>
      <c r="C166" s="327">
        <v>4.0112287984534856</v>
      </c>
      <c r="D166" s="327">
        <v>0.79396853813558743</v>
      </c>
      <c r="E166" s="327">
        <v>0.12880194643618895</v>
      </c>
      <c r="F166" s="333">
        <v>49.630244902165494</v>
      </c>
      <c r="G166" s="322"/>
      <c r="H166" s="327">
        <v>19.022609976666352</v>
      </c>
      <c r="I166" s="327">
        <v>18.669520205221847</v>
      </c>
      <c r="J166" s="327">
        <v>9.2822951805743852</v>
      </c>
      <c r="K166" s="327">
        <v>2.6558195397029039</v>
      </c>
      <c r="L166" s="322"/>
      <c r="M166" s="327">
        <v>6.4307779330416661</v>
      </c>
      <c r="N166" s="327">
        <v>43.199466969123819</v>
      </c>
      <c r="Q166" s="344"/>
      <c r="R166" s="344"/>
      <c r="S166" s="344"/>
    </row>
    <row r="167" spans="1:19" ht="17.100000000000001" customHeight="1" x14ac:dyDescent="0.25">
      <c r="A167" s="347"/>
      <c r="B167" s="314"/>
      <c r="C167" s="314"/>
      <c r="D167" s="314"/>
      <c r="E167" s="314"/>
      <c r="F167" s="328"/>
      <c r="G167" s="322"/>
      <c r="H167" s="341"/>
      <c r="I167" s="341"/>
      <c r="J167" s="341"/>
      <c r="K167" s="341"/>
      <c r="L167" s="322"/>
      <c r="M167" s="314"/>
      <c r="N167" s="314"/>
      <c r="Q167" s="344"/>
      <c r="R167" s="344"/>
      <c r="S167" s="344"/>
    </row>
    <row r="168" spans="1:19" s="12" customFormat="1" ht="15.75" customHeight="1" x14ac:dyDescent="0.25">
      <c r="A168" s="302" t="s">
        <v>113</v>
      </c>
      <c r="G168" s="335"/>
      <c r="L168" s="335"/>
    </row>
    <row r="169" spans="1:19" s="12" customFormat="1" ht="15.75" customHeight="1" x14ac:dyDescent="0.25">
      <c r="A169" s="302" t="s">
        <v>119</v>
      </c>
      <c r="G169" s="335"/>
      <c r="L169" s="335"/>
    </row>
    <row r="170" spans="1:19" ht="19.05" customHeight="1" x14ac:dyDescent="0.25">
      <c r="A170" s="302" t="s">
        <v>124</v>
      </c>
      <c r="B170" s="345"/>
      <c r="C170" s="345"/>
      <c r="D170" s="345"/>
      <c r="E170" s="345"/>
      <c r="F170" s="345"/>
      <c r="G170" s="345"/>
      <c r="H170" s="345"/>
      <c r="I170" s="345"/>
      <c r="J170" s="345"/>
      <c r="K170" s="345"/>
      <c r="L170" s="345"/>
      <c r="M170" s="345"/>
      <c r="N170" s="345"/>
    </row>
    <row r="171" spans="1:19" x14ac:dyDescent="0.25">
      <c r="A171" s="307" t="s">
        <v>106</v>
      </c>
    </row>
    <row r="172" spans="1:19" ht="13.8" customHeight="1" x14ac:dyDescent="0.25">
      <c r="A172" s="352" t="s">
        <v>105</v>
      </c>
      <c r="B172" s="352"/>
      <c r="C172" s="352"/>
      <c r="D172" s="352"/>
      <c r="E172" s="352"/>
      <c r="F172" s="352"/>
      <c r="G172" s="352"/>
      <c r="H172" s="352"/>
      <c r="I172" s="352"/>
      <c r="J172" s="352"/>
      <c r="K172" s="352"/>
      <c r="L172" s="352"/>
      <c r="M172" s="352"/>
      <c r="N172" s="352"/>
    </row>
    <row r="173" spans="1:19" ht="13.8" customHeight="1" x14ac:dyDescent="0.25">
      <c r="A173" s="348" t="s">
        <v>112</v>
      </c>
      <c r="B173" s="348"/>
      <c r="C173" s="348"/>
      <c r="D173" s="348"/>
      <c r="E173" s="348"/>
      <c r="F173" s="348"/>
      <c r="G173" s="348"/>
      <c r="H173" s="348"/>
      <c r="I173" s="348"/>
      <c r="J173" s="348"/>
      <c r="K173" s="348"/>
      <c r="L173" s="348"/>
      <c r="M173" s="348"/>
      <c r="N173" s="348"/>
    </row>
    <row r="174" spans="1:19" ht="13.8" customHeight="1" x14ac:dyDescent="0.25">
      <c r="A174" s="348" t="s">
        <v>126</v>
      </c>
      <c r="B174" s="348"/>
      <c r="C174" s="348"/>
      <c r="D174" s="348"/>
      <c r="E174" s="348"/>
      <c r="F174" s="348"/>
      <c r="G174" s="348"/>
      <c r="H174" s="348"/>
      <c r="I174" s="348"/>
      <c r="J174" s="348"/>
      <c r="K174" s="348"/>
      <c r="L174" s="348"/>
      <c r="M174" s="348"/>
      <c r="N174" s="348"/>
    </row>
    <row r="175" spans="1:19" ht="16.8" customHeight="1" x14ac:dyDescent="0.25">
      <c r="A175" s="348" t="s">
        <v>127</v>
      </c>
      <c r="B175" s="348"/>
      <c r="C175" s="348"/>
      <c r="D175" s="348"/>
      <c r="E175" s="348"/>
      <c r="F175" s="348"/>
      <c r="G175" s="348"/>
      <c r="H175" s="348"/>
      <c r="I175" s="348"/>
      <c r="J175" s="348"/>
      <c r="K175" s="348"/>
      <c r="L175" s="348"/>
      <c r="M175" s="348"/>
      <c r="N175" s="348"/>
    </row>
  </sheetData>
  <mergeCells count="9">
    <mergeCell ref="A174:N174"/>
    <mergeCell ref="A175:N175"/>
    <mergeCell ref="A173:N173"/>
    <mergeCell ref="A1:N1"/>
    <mergeCell ref="A2:N2"/>
    <mergeCell ref="A4:F4"/>
    <mergeCell ref="H4:K4"/>
    <mergeCell ref="M4:N4"/>
    <mergeCell ref="A172:N172"/>
  </mergeCells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3.8" x14ac:dyDescent="0.25"/>
  <cols>
    <col min="1" max="1" width="27.21875" style="4" customWidth="1"/>
    <col min="2" max="8" width="9.21875" style="19" hidden="1" customWidth="1"/>
    <col min="9" max="13" width="9.21875" style="18" hidden="1" customWidth="1"/>
    <col min="14" max="85" width="9.21875" style="4" hidden="1" customWidth="1"/>
    <col min="86" max="86" width="9.21875" style="52" hidden="1" customWidth="1"/>
    <col min="87" max="96" width="9.21875" style="4" hidden="1" customWidth="1"/>
    <col min="97" max="97" width="9.21875" style="52" hidden="1" customWidth="1"/>
    <col min="98" max="105" width="9.21875" style="4" hidden="1" customWidth="1"/>
    <col min="106" max="106" width="11.21875" style="4" hidden="1" customWidth="1"/>
    <col min="107" max="107" width="9.77734375" style="4" hidden="1" customWidth="1"/>
    <col min="108" max="108" width="10.77734375" style="4" hidden="1" customWidth="1"/>
    <col min="109" max="109" width="11.77734375" style="4" hidden="1" customWidth="1"/>
    <col min="110" max="110" width="9.21875" style="61" hidden="1" customWidth="1"/>
    <col min="111" max="117" width="9.21875" style="4" hidden="1" customWidth="1"/>
    <col min="118" max="118" width="11.5546875" style="4" hidden="1" customWidth="1"/>
    <col min="119" max="119" width="11.21875" style="4" hidden="1" customWidth="1"/>
    <col min="120" max="120" width="11.77734375" style="4" hidden="1" customWidth="1"/>
    <col min="121" max="121" width="12.77734375" style="61" hidden="1" customWidth="1"/>
    <col min="122" max="122" width="11.77734375" style="174" hidden="1" customWidth="1"/>
    <col min="123" max="123" width="13" style="174" hidden="1" customWidth="1"/>
    <col min="124" max="124" width="11.21875" style="174" hidden="1" customWidth="1"/>
    <col min="125" max="125" width="11.5546875" style="73" hidden="1" customWidth="1"/>
    <col min="126" max="126" width="10.77734375" style="73" hidden="1" customWidth="1"/>
    <col min="127" max="127" width="11.21875" style="73" hidden="1" customWidth="1"/>
    <col min="128" max="128" width="10.77734375" style="73" hidden="1" customWidth="1"/>
    <col min="129" max="129" width="12" style="163" hidden="1" customWidth="1"/>
    <col min="130" max="130" width="13.77734375" style="163" hidden="1" customWidth="1"/>
    <col min="131" max="131" width="12.21875" style="163" hidden="1" customWidth="1"/>
    <col min="132" max="132" width="12.5546875" style="163" hidden="1" customWidth="1"/>
    <col min="133" max="133" width="11.77734375" style="163" hidden="1" customWidth="1"/>
    <col min="134" max="136" width="11.77734375" style="163" customWidth="1"/>
    <col min="137" max="137" width="13.21875" customWidth="1"/>
    <col min="138" max="138" width="12.77734375" customWidth="1"/>
    <col min="139" max="139" width="13.21875" customWidth="1"/>
    <col min="140" max="140" width="10.77734375" customWidth="1"/>
    <col min="141" max="141" width="11.77734375" customWidth="1"/>
    <col min="142" max="142" width="12.21875" customWidth="1"/>
    <col min="143" max="143" width="11.77734375" customWidth="1"/>
    <col min="144" max="144" width="10.77734375" customWidth="1"/>
    <col min="145" max="145" width="11.21875" customWidth="1"/>
    <col min="146" max="146" width="12.21875" customWidth="1"/>
    <col min="147" max="147" width="11.5546875" customWidth="1"/>
    <col min="148" max="148" width="11.21875" customWidth="1"/>
    <col min="149" max="149" width="11.21875" bestFit="1" customWidth="1"/>
    <col min="150" max="150" width="13.77734375" customWidth="1"/>
    <col min="151" max="151" width="12.77734375" customWidth="1"/>
    <col min="157" max="157" width="12.77734375" bestFit="1" customWidth="1"/>
    <col min="158" max="158" width="10.5546875" customWidth="1"/>
    <col min="159" max="159" width="11.77734375" customWidth="1"/>
    <col min="160" max="160" width="14.77734375" customWidth="1"/>
    <col min="162" max="162" width="11.21875" customWidth="1"/>
    <col min="169" max="169" width="12.77734375" customWidth="1"/>
    <col min="170" max="170" width="11.21875" customWidth="1"/>
    <col min="171" max="171" width="12.5546875" customWidth="1"/>
    <col min="172" max="172" width="11.77734375" customWidth="1"/>
  </cols>
  <sheetData>
    <row r="1" spans="1:172" ht="14.4" thickBot="1" x14ac:dyDescent="0.3">
      <c r="A1" s="51"/>
    </row>
    <row r="2" spans="1:172" ht="15.75" customHeight="1" x14ac:dyDescent="0.25">
      <c r="A2" s="396"/>
      <c r="B2" s="378" t="s">
        <v>46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80"/>
      <c r="N2" s="377" t="s">
        <v>48</v>
      </c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 t="s">
        <v>49</v>
      </c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 t="s">
        <v>50</v>
      </c>
      <c r="AM2" s="377"/>
      <c r="AN2" s="377"/>
      <c r="AO2" s="377"/>
      <c r="AP2" s="377"/>
      <c r="AQ2" s="377"/>
      <c r="AR2" s="377"/>
      <c r="AS2" s="377"/>
      <c r="AT2" s="377"/>
      <c r="AU2" s="377"/>
      <c r="AV2" s="377"/>
      <c r="AW2" s="377"/>
      <c r="AX2" s="377" t="s">
        <v>51</v>
      </c>
      <c r="AY2" s="377"/>
      <c r="AZ2" s="377"/>
      <c r="BA2" s="377"/>
      <c r="BB2" s="377"/>
      <c r="BC2" s="377"/>
      <c r="BD2" s="377"/>
      <c r="BE2" s="377"/>
      <c r="BF2" s="377"/>
      <c r="BG2" s="377"/>
      <c r="BH2" s="377"/>
      <c r="BI2" s="377"/>
      <c r="BJ2" s="377" t="s">
        <v>52</v>
      </c>
      <c r="BK2" s="377"/>
      <c r="BL2" s="377"/>
      <c r="BM2" s="377"/>
      <c r="BN2" s="377"/>
      <c r="BO2" s="377"/>
      <c r="BP2" s="377"/>
      <c r="BQ2" s="377"/>
      <c r="BR2" s="377"/>
      <c r="BS2" s="377"/>
      <c r="BT2" s="377"/>
      <c r="BU2" s="377"/>
      <c r="BV2" s="378" t="s">
        <v>53</v>
      </c>
      <c r="BW2" s="379"/>
      <c r="BX2" s="379"/>
      <c r="BY2" s="379"/>
      <c r="BZ2" s="379"/>
      <c r="CA2" s="379"/>
      <c r="CB2" s="379"/>
      <c r="CC2" s="379"/>
      <c r="CD2" s="379"/>
      <c r="CE2" s="379"/>
      <c r="CF2" s="379"/>
      <c r="CG2" s="380"/>
      <c r="CH2" s="378" t="s">
        <v>54</v>
      </c>
      <c r="CI2" s="379"/>
      <c r="CJ2" s="379"/>
      <c r="CK2" s="379"/>
      <c r="CL2" s="379"/>
      <c r="CM2" s="379"/>
      <c r="CN2" s="379"/>
      <c r="CO2" s="379"/>
      <c r="CP2" s="379"/>
      <c r="CQ2" s="379"/>
      <c r="CR2" s="379"/>
      <c r="CS2" s="379"/>
      <c r="CT2" s="384" t="s">
        <v>59</v>
      </c>
      <c r="CU2" s="385"/>
      <c r="CV2" s="385"/>
      <c r="CW2" s="385"/>
      <c r="CX2" s="385"/>
      <c r="CY2" s="385"/>
      <c r="CZ2" s="385"/>
      <c r="DA2" s="385"/>
      <c r="DB2" s="385"/>
      <c r="DC2" s="385"/>
      <c r="DD2" s="385"/>
      <c r="DE2" s="386"/>
      <c r="DF2" s="390" t="s">
        <v>65</v>
      </c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2"/>
      <c r="DR2" s="353" t="s">
        <v>78</v>
      </c>
      <c r="DS2" s="354"/>
      <c r="DT2" s="354"/>
      <c r="DU2" s="354"/>
      <c r="DV2" s="354"/>
      <c r="DW2" s="354"/>
      <c r="DX2" s="354"/>
      <c r="DY2" s="354"/>
      <c r="DZ2" s="354"/>
      <c r="EA2" s="354"/>
      <c r="EB2" s="354"/>
      <c r="EC2" s="355"/>
      <c r="ED2" s="353" t="s">
        <v>99</v>
      </c>
      <c r="EE2" s="354"/>
      <c r="EF2" s="355"/>
      <c r="EG2" s="359">
        <v>2011</v>
      </c>
      <c r="EH2" s="360"/>
      <c r="EI2" s="360"/>
      <c r="EJ2" s="360"/>
      <c r="EK2" s="360"/>
      <c r="EL2" s="360"/>
      <c r="EM2" s="360"/>
      <c r="EN2" s="360"/>
      <c r="EO2" s="360"/>
      <c r="EP2" s="360"/>
      <c r="EQ2" s="360"/>
      <c r="ER2" s="361"/>
      <c r="ES2" s="365">
        <v>2012</v>
      </c>
      <c r="ET2" s="366"/>
      <c r="EU2" s="366"/>
      <c r="EV2" s="366"/>
      <c r="EW2" s="366"/>
      <c r="EX2" s="366"/>
      <c r="EY2" s="366"/>
      <c r="EZ2" s="366"/>
      <c r="FA2" s="366"/>
      <c r="FB2" s="366"/>
      <c r="FC2" s="366"/>
      <c r="FD2" s="367"/>
      <c r="FE2" s="371">
        <v>2013</v>
      </c>
      <c r="FF2" s="372"/>
      <c r="FG2" s="372"/>
      <c r="FH2" s="372"/>
      <c r="FI2" s="372"/>
      <c r="FJ2" s="372"/>
      <c r="FK2" s="372"/>
      <c r="FL2" s="372"/>
      <c r="FM2" s="372"/>
      <c r="FN2" s="372"/>
      <c r="FO2" s="372"/>
      <c r="FP2" s="373"/>
    </row>
    <row r="3" spans="1:172" ht="15.75" customHeight="1" thickBot="1" x14ac:dyDescent="0.3">
      <c r="A3" s="397"/>
      <c r="B3" s="381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3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377"/>
      <c r="AY3" s="377"/>
      <c r="AZ3" s="377"/>
      <c r="BA3" s="377"/>
      <c r="BB3" s="377"/>
      <c r="BC3" s="377"/>
      <c r="BD3" s="377"/>
      <c r="BE3" s="377"/>
      <c r="BF3" s="377"/>
      <c r="BG3" s="377"/>
      <c r="BH3" s="377"/>
      <c r="BI3" s="377"/>
      <c r="BJ3" s="377"/>
      <c r="BK3" s="377"/>
      <c r="BL3" s="377"/>
      <c r="BM3" s="377"/>
      <c r="BN3" s="377"/>
      <c r="BO3" s="377"/>
      <c r="BP3" s="377"/>
      <c r="BQ3" s="377"/>
      <c r="BR3" s="377"/>
      <c r="BS3" s="377"/>
      <c r="BT3" s="377"/>
      <c r="BU3" s="377"/>
      <c r="BV3" s="381"/>
      <c r="BW3" s="382"/>
      <c r="BX3" s="382"/>
      <c r="BY3" s="382"/>
      <c r="BZ3" s="382"/>
      <c r="CA3" s="382"/>
      <c r="CB3" s="382"/>
      <c r="CC3" s="382"/>
      <c r="CD3" s="382"/>
      <c r="CE3" s="382"/>
      <c r="CF3" s="382"/>
      <c r="CG3" s="383"/>
      <c r="CH3" s="381"/>
      <c r="CI3" s="382"/>
      <c r="CJ3" s="382"/>
      <c r="CK3" s="382"/>
      <c r="CL3" s="382"/>
      <c r="CM3" s="382"/>
      <c r="CN3" s="382"/>
      <c r="CO3" s="382"/>
      <c r="CP3" s="382"/>
      <c r="CQ3" s="382"/>
      <c r="CR3" s="382"/>
      <c r="CS3" s="382"/>
      <c r="CT3" s="387"/>
      <c r="CU3" s="388"/>
      <c r="CV3" s="388"/>
      <c r="CW3" s="388"/>
      <c r="CX3" s="388"/>
      <c r="CY3" s="388"/>
      <c r="CZ3" s="388"/>
      <c r="DA3" s="388"/>
      <c r="DB3" s="388"/>
      <c r="DC3" s="388"/>
      <c r="DD3" s="388"/>
      <c r="DE3" s="389"/>
      <c r="DF3" s="393"/>
      <c r="DG3" s="394"/>
      <c r="DH3" s="394"/>
      <c r="DI3" s="394"/>
      <c r="DJ3" s="394"/>
      <c r="DK3" s="394"/>
      <c r="DL3" s="394"/>
      <c r="DM3" s="394"/>
      <c r="DN3" s="394"/>
      <c r="DO3" s="394"/>
      <c r="DP3" s="394"/>
      <c r="DQ3" s="395"/>
      <c r="DR3" s="356"/>
      <c r="DS3" s="357"/>
      <c r="DT3" s="357"/>
      <c r="DU3" s="357"/>
      <c r="DV3" s="357"/>
      <c r="DW3" s="357"/>
      <c r="DX3" s="357"/>
      <c r="DY3" s="357"/>
      <c r="DZ3" s="357"/>
      <c r="EA3" s="357"/>
      <c r="EB3" s="357"/>
      <c r="EC3" s="358"/>
      <c r="ED3" s="356"/>
      <c r="EE3" s="357"/>
      <c r="EF3" s="358"/>
      <c r="EG3" s="362"/>
      <c r="EH3" s="363"/>
      <c r="EI3" s="363"/>
      <c r="EJ3" s="363"/>
      <c r="EK3" s="363"/>
      <c r="EL3" s="363"/>
      <c r="EM3" s="363"/>
      <c r="EN3" s="363"/>
      <c r="EO3" s="363"/>
      <c r="EP3" s="363"/>
      <c r="EQ3" s="363"/>
      <c r="ER3" s="364"/>
      <c r="ES3" s="368"/>
      <c r="ET3" s="369"/>
      <c r="EU3" s="369"/>
      <c r="EV3" s="369"/>
      <c r="EW3" s="369"/>
      <c r="EX3" s="369"/>
      <c r="EY3" s="369"/>
      <c r="EZ3" s="369"/>
      <c r="FA3" s="369"/>
      <c r="FB3" s="369"/>
      <c r="FC3" s="369"/>
      <c r="FD3" s="370"/>
      <c r="FE3" s="374"/>
      <c r="FF3" s="375"/>
      <c r="FG3" s="375"/>
      <c r="FH3" s="375"/>
      <c r="FI3" s="375"/>
      <c r="FJ3" s="375"/>
      <c r="FK3" s="375"/>
      <c r="FL3" s="375"/>
      <c r="FM3" s="375"/>
      <c r="FN3" s="375"/>
      <c r="FO3" s="375"/>
      <c r="FP3" s="376"/>
    </row>
    <row r="4" spans="1:172" ht="24" customHeight="1" thickBot="1" x14ac:dyDescent="0.3">
      <c r="A4" s="84" t="s">
        <v>20</v>
      </c>
      <c r="B4" s="75" t="s">
        <v>7</v>
      </c>
      <c r="C4" s="25" t="s">
        <v>8</v>
      </c>
      <c r="D4" s="25" t="s">
        <v>9</v>
      </c>
      <c r="E4" s="25" t="s">
        <v>10</v>
      </c>
      <c r="F4" s="25" t="s">
        <v>11</v>
      </c>
      <c r="G4" s="25" t="s">
        <v>12</v>
      </c>
      <c r="H4" s="25" t="s">
        <v>13</v>
      </c>
      <c r="I4" s="26" t="s">
        <v>14</v>
      </c>
      <c r="J4" s="26" t="s">
        <v>47</v>
      </c>
      <c r="K4" s="26" t="s">
        <v>5</v>
      </c>
      <c r="L4" s="26" t="s">
        <v>6</v>
      </c>
      <c r="M4" s="26" t="s">
        <v>16</v>
      </c>
      <c r="N4" s="25" t="s">
        <v>7</v>
      </c>
      <c r="O4" s="25" t="s">
        <v>8</v>
      </c>
      <c r="P4" s="25" t="s">
        <v>9</v>
      </c>
      <c r="Q4" s="25" t="s">
        <v>10</v>
      </c>
      <c r="R4" s="25" t="s">
        <v>11</v>
      </c>
      <c r="S4" s="25" t="s">
        <v>12</v>
      </c>
      <c r="T4" s="25" t="s">
        <v>13</v>
      </c>
      <c r="U4" s="44" t="s">
        <v>14</v>
      </c>
      <c r="V4" s="44" t="s">
        <v>47</v>
      </c>
      <c r="W4" s="44" t="s">
        <v>5</v>
      </c>
      <c r="X4" s="44" t="s">
        <v>6</v>
      </c>
      <c r="Y4" s="44" t="s">
        <v>16</v>
      </c>
      <c r="Z4" s="25" t="s">
        <v>7</v>
      </c>
      <c r="AA4" s="25" t="s">
        <v>8</v>
      </c>
      <c r="AB4" s="25" t="s">
        <v>9</v>
      </c>
      <c r="AC4" s="25" t="s">
        <v>10</v>
      </c>
      <c r="AD4" s="25" t="s">
        <v>11</v>
      </c>
      <c r="AE4" s="25" t="s">
        <v>12</v>
      </c>
      <c r="AF4" s="25" t="s">
        <v>13</v>
      </c>
      <c r="AG4" s="44" t="s">
        <v>14</v>
      </c>
      <c r="AH4" s="44" t="s">
        <v>47</v>
      </c>
      <c r="AI4" s="44" t="s">
        <v>5</v>
      </c>
      <c r="AJ4" s="44" t="s">
        <v>6</v>
      </c>
      <c r="AK4" s="44" t="s">
        <v>16</v>
      </c>
      <c r="AL4" s="25" t="s">
        <v>7</v>
      </c>
      <c r="AM4" s="25" t="s">
        <v>8</v>
      </c>
      <c r="AN4" s="25" t="s">
        <v>9</v>
      </c>
      <c r="AO4" s="25" t="s">
        <v>10</v>
      </c>
      <c r="AP4" s="25" t="s">
        <v>11</v>
      </c>
      <c r="AQ4" s="25" t="s">
        <v>12</v>
      </c>
      <c r="AR4" s="25" t="s">
        <v>13</v>
      </c>
      <c r="AS4" s="26" t="s">
        <v>14</v>
      </c>
      <c r="AT4" s="26" t="s">
        <v>47</v>
      </c>
      <c r="AU4" s="26" t="s">
        <v>5</v>
      </c>
      <c r="AV4" s="26" t="s">
        <v>6</v>
      </c>
      <c r="AW4" s="26" t="s">
        <v>16</v>
      </c>
      <c r="AX4" s="25" t="s">
        <v>7</v>
      </c>
      <c r="AY4" s="25" t="s">
        <v>8</v>
      </c>
      <c r="AZ4" s="25" t="s">
        <v>9</v>
      </c>
      <c r="BA4" s="25" t="s">
        <v>10</v>
      </c>
      <c r="BB4" s="25" t="s">
        <v>11</v>
      </c>
      <c r="BC4" s="25" t="s">
        <v>12</v>
      </c>
      <c r="BD4" s="25" t="s">
        <v>13</v>
      </c>
      <c r="BE4" s="26" t="s">
        <v>14</v>
      </c>
      <c r="BF4" s="26" t="s">
        <v>47</v>
      </c>
      <c r="BG4" s="26" t="s">
        <v>5</v>
      </c>
      <c r="BH4" s="26" t="s">
        <v>6</v>
      </c>
      <c r="BI4" s="26" t="s">
        <v>16</v>
      </c>
      <c r="BJ4" s="25" t="s">
        <v>7</v>
      </c>
      <c r="BK4" s="25" t="s">
        <v>8</v>
      </c>
      <c r="BL4" s="25" t="s">
        <v>9</v>
      </c>
      <c r="BM4" s="25" t="s">
        <v>10</v>
      </c>
      <c r="BN4" s="25" t="s">
        <v>11</v>
      </c>
      <c r="BO4" s="25" t="s">
        <v>12</v>
      </c>
      <c r="BP4" s="25" t="s">
        <v>13</v>
      </c>
      <c r="BQ4" s="45" t="s">
        <v>14</v>
      </c>
      <c r="BR4" s="45" t="s">
        <v>15</v>
      </c>
      <c r="BS4" s="45" t="s">
        <v>5</v>
      </c>
      <c r="BT4" s="45" t="s">
        <v>6</v>
      </c>
      <c r="BU4" s="45" t="s">
        <v>16</v>
      </c>
      <c r="BV4" s="25" t="s">
        <v>7</v>
      </c>
      <c r="BW4" s="25" t="s">
        <v>8</v>
      </c>
      <c r="BX4" s="25" t="s">
        <v>9</v>
      </c>
      <c r="BY4" s="25" t="s">
        <v>10</v>
      </c>
      <c r="BZ4" s="34" t="s">
        <v>11</v>
      </c>
      <c r="CA4" s="34" t="s">
        <v>12</v>
      </c>
      <c r="CB4" s="34" t="s">
        <v>13</v>
      </c>
      <c r="CC4" s="34" t="s">
        <v>14</v>
      </c>
      <c r="CD4" s="53" t="s">
        <v>47</v>
      </c>
      <c r="CE4" s="34" t="s">
        <v>5</v>
      </c>
      <c r="CF4" s="34" t="s">
        <v>6</v>
      </c>
      <c r="CG4" s="34" t="s">
        <v>16</v>
      </c>
      <c r="CH4" s="53" t="s">
        <v>55</v>
      </c>
      <c r="CI4" s="34" t="s">
        <v>56</v>
      </c>
      <c r="CJ4" s="34" t="s">
        <v>57</v>
      </c>
      <c r="CK4" s="34" t="s">
        <v>10</v>
      </c>
      <c r="CL4" s="34" t="s">
        <v>58</v>
      </c>
      <c r="CM4" s="34" t="s">
        <v>12</v>
      </c>
      <c r="CN4" s="34" t="s">
        <v>13</v>
      </c>
      <c r="CO4" s="34" t="s">
        <v>14</v>
      </c>
      <c r="CP4" s="34" t="s">
        <v>15</v>
      </c>
      <c r="CQ4" s="34" t="s">
        <v>5</v>
      </c>
      <c r="CR4" s="34" t="s">
        <v>6</v>
      </c>
      <c r="CS4" s="98" t="s">
        <v>16</v>
      </c>
      <c r="CT4" s="107" t="s">
        <v>7</v>
      </c>
      <c r="CU4" s="108" t="s">
        <v>8</v>
      </c>
      <c r="CV4" s="108" t="s">
        <v>9</v>
      </c>
      <c r="CW4" s="109" t="s">
        <v>10</v>
      </c>
      <c r="CX4" s="108" t="s">
        <v>11</v>
      </c>
      <c r="CY4" s="108" t="s">
        <v>17</v>
      </c>
      <c r="CZ4" s="108" t="s">
        <v>18</v>
      </c>
      <c r="DA4" s="108" t="s">
        <v>60</v>
      </c>
      <c r="DB4" s="108" t="s">
        <v>61</v>
      </c>
      <c r="DC4" s="108" t="s">
        <v>62</v>
      </c>
      <c r="DD4" s="108" t="s">
        <v>63</v>
      </c>
      <c r="DE4" s="136" t="s">
        <v>64</v>
      </c>
      <c r="DF4" s="126" t="s">
        <v>7</v>
      </c>
      <c r="DG4" s="108" t="s">
        <v>8</v>
      </c>
      <c r="DH4" s="108" t="s">
        <v>9</v>
      </c>
      <c r="DI4" s="109" t="s">
        <v>10</v>
      </c>
      <c r="DJ4" s="108" t="s">
        <v>11</v>
      </c>
      <c r="DK4" s="108" t="s">
        <v>17</v>
      </c>
      <c r="DL4" s="108" t="s">
        <v>18</v>
      </c>
      <c r="DM4" s="108" t="s">
        <v>60</v>
      </c>
      <c r="DN4" s="108" t="s">
        <v>61</v>
      </c>
      <c r="DO4" s="108" t="s">
        <v>62</v>
      </c>
      <c r="DP4" s="108" t="s">
        <v>63</v>
      </c>
      <c r="DQ4" s="121" t="s">
        <v>64</v>
      </c>
      <c r="DR4" s="107" t="s">
        <v>70</v>
      </c>
      <c r="DS4" s="108" t="s">
        <v>69</v>
      </c>
      <c r="DT4" s="108" t="s">
        <v>71</v>
      </c>
      <c r="DU4" s="108" t="s">
        <v>72</v>
      </c>
      <c r="DV4" s="108" t="s">
        <v>73</v>
      </c>
      <c r="DW4" s="108" t="s">
        <v>74</v>
      </c>
      <c r="DX4" s="108" t="s">
        <v>75</v>
      </c>
      <c r="DY4" s="164" t="s">
        <v>67</v>
      </c>
      <c r="DZ4" s="164" t="s">
        <v>68</v>
      </c>
      <c r="EA4" s="164" t="s">
        <v>76</v>
      </c>
      <c r="EB4" s="164" t="s">
        <v>77</v>
      </c>
      <c r="EC4" s="201" t="s">
        <v>64</v>
      </c>
      <c r="ED4" s="270">
        <v>2011</v>
      </c>
      <c r="EE4" s="270">
        <v>2012</v>
      </c>
      <c r="EF4" s="270">
        <v>2013</v>
      </c>
      <c r="EG4" s="219" t="s">
        <v>80</v>
      </c>
      <c r="EH4" s="219" t="s">
        <v>81</v>
      </c>
      <c r="EI4" s="219" t="s">
        <v>82</v>
      </c>
      <c r="EJ4" s="219" t="s">
        <v>83</v>
      </c>
      <c r="EK4" s="219" t="s">
        <v>79</v>
      </c>
      <c r="EL4" s="219" t="s">
        <v>84</v>
      </c>
      <c r="EM4" s="219" t="s">
        <v>85</v>
      </c>
      <c r="EN4" s="219" t="s">
        <v>86</v>
      </c>
      <c r="EO4" s="219" t="s">
        <v>87</v>
      </c>
      <c r="EP4" s="219" t="s">
        <v>88</v>
      </c>
      <c r="EQ4" s="219" t="s">
        <v>89</v>
      </c>
      <c r="ER4" s="219" t="s">
        <v>64</v>
      </c>
      <c r="ES4" s="265" t="s">
        <v>91</v>
      </c>
      <c r="ET4" s="265" t="s">
        <v>92</v>
      </c>
      <c r="EU4" s="265" t="s">
        <v>93</v>
      </c>
      <c r="EV4" s="265" t="s">
        <v>94</v>
      </c>
      <c r="EW4" s="265" t="s">
        <v>11</v>
      </c>
      <c r="EX4" s="265" t="s">
        <v>17</v>
      </c>
      <c r="EY4" s="265" t="s">
        <v>18</v>
      </c>
      <c r="EZ4" s="265" t="s">
        <v>60</v>
      </c>
      <c r="FA4" s="265" t="s">
        <v>61</v>
      </c>
      <c r="FB4" s="265" t="s">
        <v>62</v>
      </c>
      <c r="FC4" s="265" t="s">
        <v>63</v>
      </c>
      <c r="FD4" s="266" t="s">
        <v>64</v>
      </c>
      <c r="FE4" s="256" t="s">
        <v>91</v>
      </c>
      <c r="FF4" s="256" t="s">
        <v>92</v>
      </c>
      <c r="FG4" s="256" t="s">
        <v>93</v>
      </c>
      <c r="FH4" s="256" t="s">
        <v>94</v>
      </c>
      <c r="FI4" s="256" t="s">
        <v>11</v>
      </c>
      <c r="FJ4" s="256" t="s">
        <v>17</v>
      </c>
      <c r="FK4" s="256" t="s">
        <v>18</v>
      </c>
      <c r="FL4" s="256" t="s">
        <v>60</v>
      </c>
      <c r="FM4" s="256" t="s">
        <v>61</v>
      </c>
      <c r="FN4" s="256" t="s">
        <v>62</v>
      </c>
      <c r="FO4" s="256" t="s">
        <v>63</v>
      </c>
      <c r="FP4" s="257" t="s">
        <v>64</v>
      </c>
    </row>
    <row r="5" spans="1:172" ht="12.75" customHeight="1" x14ac:dyDescent="0.25">
      <c r="A5" s="85"/>
      <c r="B5" s="76"/>
      <c r="C5" s="27"/>
      <c r="D5" s="27"/>
      <c r="E5" s="27"/>
      <c r="F5" s="27"/>
      <c r="G5" s="27"/>
      <c r="H5" s="27"/>
      <c r="I5" s="26"/>
      <c r="J5" s="26"/>
      <c r="K5" s="26"/>
      <c r="L5" s="26"/>
      <c r="M5" s="26"/>
      <c r="N5" s="27"/>
      <c r="O5" s="27"/>
      <c r="P5" s="27"/>
      <c r="Q5" s="27"/>
      <c r="R5" s="27"/>
      <c r="S5" s="27"/>
      <c r="T5" s="27"/>
      <c r="U5" s="44"/>
      <c r="V5" s="44"/>
      <c r="W5" s="44"/>
      <c r="X5" s="44"/>
      <c r="Y5" s="44"/>
      <c r="Z5" s="27"/>
      <c r="AA5" s="27"/>
      <c r="AB5" s="27"/>
      <c r="AC5" s="27"/>
      <c r="AD5" s="27"/>
      <c r="AE5" s="27"/>
      <c r="AF5" s="27"/>
      <c r="AG5" s="44"/>
      <c r="AH5" s="44"/>
      <c r="AI5" s="44"/>
      <c r="AJ5" s="44"/>
      <c r="AK5" s="44"/>
      <c r="AL5" s="27"/>
      <c r="AM5" s="27"/>
      <c r="AN5" s="27"/>
      <c r="AO5" s="27"/>
      <c r="AP5" s="27"/>
      <c r="AQ5" s="27"/>
      <c r="AR5" s="27"/>
      <c r="AS5" s="26"/>
      <c r="AT5" s="26"/>
      <c r="AU5" s="26"/>
      <c r="AV5" s="26"/>
      <c r="AW5" s="26"/>
      <c r="AX5" s="27"/>
      <c r="AY5" s="27"/>
      <c r="AZ5" s="27"/>
      <c r="BA5" s="27"/>
      <c r="BB5" s="27"/>
      <c r="BC5" s="27"/>
      <c r="BD5" s="27"/>
      <c r="BE5" s="26"/>
      <c r="BF5" s="26"/>
      <c r="BG5" s="26"/>
      <c r="BH5" s="26"/>
      <c r="BI5" s="26"/>
      <c r="BJ5" s="46"/>
      <c r="BK5" s="46"/>
      <c r="BL5" s="27"/>
      <c r="BM5" s="27"/>
      <c r="BN5" s="27"/>
      <c r="BO5" s="27"/>
      <c r="BP5" s="27"/>
      <c r="BQ5" s="40"/>
      <c r="BR5" s="40"/>
      <c r="BS5" s="40"/>
      <c r="BT5" s="40"/>
      <c r="BU5" s="40"/>
      <c r="BV5" s="46"/>
      <c r="BW5" s="46"/>
      <c r="BX5" s="27"/>
      <c r="BY5" s="27"/>
      <c r="BZ5" s="28"/>
      <c r="CA5" s="28"/>
      <c r="CB5" s="28"/>
      <c r="CC5" s="28"/>
      <c r="CD5" s="28"/>
      <c r="CE5" s="28"/>
      <c r="CF5" s="28"/>
      <c r="CG5" s="28"/>
      <c r="CH5" s="54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99"/>
      <c r="CT5" s="110"/>
      <c r="CU5" s="28"/>
      <c r="CV5" s="28"/>
      <c r="CW5" s="36"/>
      <c r="CX5" s="35"/>
      <c r="CY5" s="28"/>
      <c r="CZ5" s="28"/>
      <c r="DA5" s="28"/>
      <c r="DB5" s="28"/>
      <c r="DC5" s="28"/>
      <c r="DD5" s="28"/>
      <c r="DE5" s="137"/>
      <c r="DF5" s="127"/>
      <c r="DG5" s="35"/>
      <c r="DH5" s="28"/>
      <c r="DI5" s="36"/>
      <c r="DJ5" s="35"/>
      <c r="DK5" s="28"/>
      <c r="DL5" s="28"/>
      <c r="DM5" s="28"/>
      <c r="DN5" s="28"/>
      <c r="DO5" s="28"/>
      <c r="DP5" s="28"/>
      <c r="DQ5" s="122"/>
      <c r="DR5" s="175"/>
      <c r="DS5" s="34"/>
      <c r="DT5" s="34"/>
      <c r="DU5" s="34"/>
      <c r="DV5" s="34"/>
      <c r="DW5" s="34"/>
      <c r="DX5" s="34"/>
      <c r="DY5" s="165"/>
      <c r="DZ5" s="165"/>
      <c r="EA5" s="165"/>
      <c r="EB5" s="166"/>
      <c r="EC5" s="166"/>
      <c r="ED5" s="271"/>
      <c r="EE5" s="271"/>
      <c r="EF5" s="271"/>
      <c r="EG5" s="5"/>
      <c r="EH5" s="207"/>
      <c r="EI5" s="14"/>
      <c r="EJ5" s="9"/>
      <c r="EK5" s="10"/>
      <c r="EL5" s="10"/>
      <c r="EM5" s="10"/>
      <c r="EN5" s="10"/>
      <c r="EO5" s="10"/>
      <c r="EP5" s="10"/>
      <c r="EQ5" s="10"/>
      <c r="ER5" s="10"/>
      <c r="ES5" s="258"/>
      <c r="ET5" s="259"/>
      <c r="EU5" s="260"/>
      <c r="EV5" s="260"/>
      <c r="EW5" s="259"/>
      <c r="EX5" s="259"/>
      <c r="EY5" s="261"/>
      <c r="EZ5" s="259"/>
      <c r="FA5" s="259"/>
      <c r="FB5" s="259"/>
      <c r="FC5" s="259"/>
      <c r="FD5" s="262"/>
      <c r="FE5" s="258"/>
      <c r="FF5" s="259"/>
      <c r="FG5" s="260"/>
      <c r="FH5" s="260"/>
      <c r="FI5" s="259"/>
      <c r="FJ5" s="259"/>
      <c r="FK5" s="261"/>
      <c r="FL5" s="259"/>
      <c r="FM5" s="259"/>
      <c r="FN5" s="259"/>
      <c r="FO5" s="259"/>
      <c r="FP5" s="262"/>
    </row>
    <row r="6" spans="1:172" ht="13.2" x14ac:dyDescent="0.25">
      <c r="A6" s="86" t="s">
        <v>0</v>
      </c>
      <c r="B6" s="77">
        <v>18054</v>
      </c>
      <c r="C6" s="20">
        <v>15922</v>
      </c>
      <c r="D6" s="20">
        <v>19188</v>
      </c>
      <c r="E6" s="20">
        <v>18259</v>
      </c>
      <c r="F6" s="20">
        <v>18753</v>
      </c>
      <c r="G6" s="20">
        <v>14563</v>
      </c>
      <c r="H6" s="20">
        <v>16624</v>
      </c>
      <c r="I6" s="26">
        <v>23222</v>
      </c>
      <c r="J6" s="26">
        <v>19326</v>
      </c>
      <c r="K6" s="26">
        <v>20491</v>
      </c>
      <c r="L6" s="26">
        <v>15678</v>
      </c>
      <c r="M6" s="26">
        <v>24985</v>
      </c>
      <c r="N6" s="20">
        <v>15455</v>
      </c>
      <c r="O6" s="20">
        <v>20480</v>
      </c>
      <c r="P6" s="20">
        <v>17655</v>
      </c>
      <c r="Q6" s="20">
        <v>22383</v>
      </c>
      <c r="R6" s="20">
        <v>25592</v>
      </c>
      <c r="S6" s="20">
        <v>22898</v>
      </c>
      <c r="T6" s="20">
        <v>27619</v>
      </c>
      <c r="U6" s="44">
        <v>31859</v>
      </c>
      <c r="V6" s="44">
        <v>37948</v>
      </c>
      <c r="W6" s="44">
        <v>29139</v>
      </c>
      <c r="X6" s="44">
        <v>40809</v>
      </c>
      <c r="Y6" s="44">
        <v>21267</v>
      </c>
      <c r="Z6" s="20">
        <v>28436</v>
      </c>
      <c r="AA6" s="20">
        <v>17758</v>
      </c>
      <c r="AB6" s="20">
        <v>16698</v>
      </c>
      <c r="AC6" s="20">
        <v>22488</v>
      </c>
      <c r="AD6" s="20">
        <v>4532</v>
      </c>
      <c r="AE6" s="20">
        <v>22450</v>
      </c>
      <c r="AF6" s="20">
        <v>30503</v>
      </c>
      <c r="AG6" s="44">
        <v>43121</v>
      </c>
      <c r="AH6" s="44">
        <v>22947</v>
      </c>
      <c r="AI6" s="44">
        <v>36830</v>
      </c>
      <c r="AJ6" s="44">
        <v>40750</v>
      </c>
      <c r="AK6" s="44">
        <v>28307</v>
      </c>
      <c r="AL6" s="20">
        <v>18364</v>
      </c>
      <c r="AM6" s="20">
        <v>30291</v>
      </c>
      <c r="AN6" s="20">
        <v>27733</v>
      </c>
      <c r="AO6" s="20">
        <v>24283</v>
      </c>
      <c r="AP6" s="20">
        <v>28878</v>
      </c>
      <c r="AQ6" s="20">
        <v>23755</v>
      </c>
      <c r="AR6" s="20">
        <v>33392</v>
      </c>
      <c r="AS6" s="26">
        <v>31739</v>
      </c>
      <c r="AT6" s="26">
        <v>31407</v>
      </c>
      <c r="AU6" s="26">
        <v>27278</v>
      </c>
      <c r="AV6" s="26">
        <v>28836</v>
      </c>
      <c r="AW6" s="26">
        <v>29287</v>
      </c>
      <c r="AX6" s="20">
        <v>23081</v>
      </c>
      <c r="AY6" s="20">
        <v>29073</v>
      </c>
      <c r="AZ6" s="20">
        <v>25023</v>
      </c>
      <c r="BA6" s="20">
        <v>24041</v>
      </c>
      <c r="BB6" s="20">
        <v>22873</v>
      </c>
      <c r="BC6" s="20">
        <v>34700</v>
      </c>
      <c r="BD6" s="20">
        <v>28220</v>
      </c>
      <c r="BE6" s="26">
        <v>31076</v>
      </c>
      <c r="BF6" s="26">
        <v>31209</v>
      </c>
      <c r="BG6" s="26">
        <v>32470</v>
      </c>
      <c r="BH6" s="26">
        <v>36999</v>
      </c>
      <c r="BI6" s="26">
        <v>32895</v>
      </c>
      <c r="BJ6" s="47">
        <v>23739</v>
      </c>
      <c r="BK6" s="47">
        <v>24960</v>
      </c>
      <c r="BL6" s="47">
        <v>24389</v>
      </c>
      <c r="BM6" s="47">
        <v>28242</v>
      </c>
      <c r="BN6" s="47">
        <v>24722</v>
      </c>
      <c r="BO6" s="47">
        <v>33209</v>
      </c>
      <c r="BP6" s="47">
        <v>26952</v>
      </c>
      <c r="BQ6" s="40">
        <v>35861</v>
      </c>
      <c r="BR6" s="40">
        <v>28803</v>
      </c>
      <c r="BS6" s="40">
        <v>35576</v>
      </c>
      <c r="BT6" s="40">
        <v>32415</v>
      </c>
      <c r="BU6" s="47">
        <v>36674</v>
      </c>
      <c r="BV6" s="47">
        <v>23751</v>
      </c>
      <c r="BW6" s="47">
        <v>26556</v>
      </c>
      <c r="BX6" s="47">
        <v>32454</v>
      </c>
      <c r="BY6" s="47">
        <v>27752</v>
      </c>
      <c r="BZ6" s="40">
        <v>33799</v>
      </c>
      <c r="CA6" s="40">
        <v>31995</v>
      </c>
      <c r="CB6" s="40">
        <v>33049</v>
      </c>
      <c r="CC6" s="28">
        <v>40454</v>
      </c>
      <c r="CD6" s="28">
        <v>34367</v>
      </c>
      <c r="CE6" s="28">
        <v>40268</v>
      </c>
      <c r="CF6" s="28">
        <v>32733</v>
      </c>
      <c r="CG6" s="28">
        <v>28858</v>
      </c>
      <c r="CH6" s="54">
        <v>32177</v>
      </c>
      <c r="CI6" s="35">
        <v>22467</v>
      </c>
      <c r="CJ6" s="35">
        <v>30658</v>
      </c>
      <c r="CK6" s="35">
        <v>31812</v>
      </c>
      <c r="CL6" s="35">
        <v>28382</v>
      </c>
      <c r="CM6" s="35">
        <v>33554</v>
      </c>
      <c r="CN6" s="35">
        <v>32939</v>
      </c>
      <c r="CO6" s="35">
        <v>37078</v>
      </c>
      <c r="CP6" s="35">
        <v>30792</v>
      </c>
      <c r="CQ6" s="35">
        <v>37945</v>
      </c>
      <c r="CR6" s="35">
        <v>39727</v>
      </c>
      <c r="CS6" s="99">
        <v>36728</v>
      </c>
      <c r="CT6" s="110">
        <v>28625</v>
      </c>
      <c r="CU6" s="35">
        <v>41983</v>
      </c>
      <c r="CV6" s="28">
        <v>33390</v>
      </c>
      <c r="CW6" s="36">
        <v>49491</v>
      </c>
      <c r="CX6" s="35">
        <v>42151</v>
      </c>
      <c r="CY6" s="28">
        <v>44843</v>
      </c>
      <c r="CZ6" s="28">
        <v>52193</v>
      </c>
      <c r="DA6" s="28">
        <v>48144</v>
      </c>
      <c r="DB6" s="28">
        <v>39815</v>
      </c>
      <c r="DC6" s="28">
        <v>58124</v>
      </c>
      <c r="DD6" s="28">
        <v>44585</v>
      </c>
      <c r="DE6" s="137">
        <v>36562</v>
      </c>
      <c r="DF6" s="127">
        <v>34061</v>
      </c>
      <c r="DG6" s="35">
        <v>92011</v>
      </c>
      <c r="DH6" s="28">
        <v>42571</v>
      </c>
      <c r="DI6" s="36">
        <v>39395</v>
      </c>
      <c r="DJ6" s="35">
        <v>35378</v>
      </c>
      <c r="DK6" s="28">
        <v>38772</v>
      </c>
      <c r="DL6" s="28">
        <v>34436</v>
      </c>
      <c r="DM6" s="28">
        <v>38818</v>
      </c>
      <c r="DN6" s="28">
        <v>50709</v>
      </c>
      <c r="DO6" s="28">
        <v>52073</v>
      </c>
      <c r="DP6" s="28">
        <v>30871</v>
      </c>
      <c r="DQ6" s="122">
        <v>32422</v>
      </c>
      <c r="DR6" s="179">
        <v>33.6</v>
      </c>
      <c r="DS6" s="180">
        <v>40.4</v>
      </c>
      <c r="DT6" s="180">
        <v>48</v>
      </c>
      <c r="DU6" s="180">
        <v>49.4</v>
      </c>
      <c r="DV6" s="180">
        <v>42.2</v>
      </c>
      <c r="DW6" s="180">
        <v>48.8</v>
      </c>
      <c r="DX6" s="180">
        <v>40.799999999999997</v>
      </c>
      <c r="DY6" s="181">
        <v>49.2</v>
      </c>
      <c r="DZ6" s="181">
        <v>47.4</v>
      </c>
      <c r="EA6" s="181">
        <v>45.7</v>
      </c>
      <c r="EB6" s="182">
        <v>59.9</v>
      </c>
      <c r="EC6" s="182">
        <v>67.7</v>
      </c>
      <c r="ED6" s="221">
        <f>SUM(EG6:ER6)</f>
        <v>729.7</v>
      </c>
      <c r="EE6" s="221">
        <f>SUM(ES6:FD6)</f>
        <v>770.1</v>
      </c>
      <c r="EF6" s="221">
        <f>SUM(FE6:FP6)</f>
        <v>747.70000000000016</v>
      </c>
      <c r="EG6" s="209">
        <v>45.4</v>
      </c>
      <c r="EH6" s="181">
        <v>52.5</v>
      </c>
      <c r="EI6" s="221">
        <v>63.1</v>
      </c>
      <c r="EJ6" s="181">
        <v>63.4</v>
      </c>
      <c r="EK6" s="231">
        <v>48.5</v>
      </c>
      <c r="EL6" s="231">
        <v>48.3</v>
      </c>
      <c r="EM6" s="231">
        <v>51.7</v>
      </c>
      <c r="EN6" s="231">
        <v>66.099999999999994</v>
      </c>
      <c r="EO6" s="231">
        <v>71.599999999999994</v>
      </c>
      <c r="EP6" s="231">
        <v>71.099999999999994</v>
      </c>
      <c r="EQ6" s="231">
        <v>79.3</v>
      </c>
      <c r="ER6" s="231">
        <v>68.7</v>
      </c>
      <c r="ES6" s="209">
        <v>61.2</v>
      </c>
      <c r="ET6" s="181">
        <v>54.9</v>
      </c>
      <c r="EU6" s="182">
        <v>51.6</v>
      </c>
      <c r="EV6" s="182">
        <v>44.3</v>
      </c>
      <c r="EW6" s="181">
        <v>65.2</v>
      </c>
      <c r="EX6" s="181">
        <v>68</v>
      </c>
      <c r="EY6" s="221">
        <v>74.400000000000006</v>
      </c>
      <c r="EZ6" s="181">
        <v>82</v>
      </c>
      <c r="FA6" s="181">
        <v>68.8</v>
      </c>
      <c r="FB6" s="181">
        <v>78.5</v>
      </c>
      <c r="FC6" s="181">
        <v>64.099999999999994</v>
      </c>
      <c r="FD6" s="231">
        <v>57.1</v>
      </c>
      <c r="FE6" s="209">
        <v>51.1</v>
      </c>
      <c r="FF6" s="181">
        <v>62.4</v>
      </c>
      <c r="FG6" s="182">
        <v>52.7</v>
      </c>
      <c r="FH6" s="182">
        <v>63.8</v>
      </c>
      <c r="FI6" s="181">
        <v>49.4</v>
      </c>
      <c r="FJ6" s="181">
        <v>63.1</v>
      </c>
      <c r="FK6" s="221">
        <v>60.1</v>
      </c>
      <c r="FL6" s="181">
        <v>76.400000000000006</v>
      </c>
      <c r="FM6" s="181">
        <v>56.6</v>
      </c>
      <c r="FN6" s="181">
        <v>80.7</v>
      </c>
      <c r="FO6" s="181">
        <v>49.7</v>
      </c>
      <c r="FP6" s="231">
        <v>81.7</v>
      </c>
    </row>
    <row r="7" spans="1:172" ht="13.2" x14ac:dyDescent="0.25">
      <c r="A7" s="87" t="s">
        <v>21</v>
      </c>
      <c r="B7" s="78">
        <v>1014</v>
      </c>
      <c r="C7" s="29">
        <v>986</v>
      </c>
      <c r="D7" s="29">
        <v>1099</v>
      </c>
      <c r="E7" s="29">
        <v>730</v>
      </c>
      <c r="F7" s="29">
        <v>1383</v>
      </c>
      <c r="G7" s="29">
        <v>904</v>
      </c>
      <c r="H7" s="29">
        <v>1057</v>
      </c>
      <c r="I7" s="30">
        <v>1072</v>
      </c>
      <c r="J7" s="30">
        <v>1268</v>
      </c>
      <c r="K7" s="30">
        <v>2100</v>
      </c>
      <c r="L7" s="30">
        <v>816</v>
      </c>
      <c r="M7" s="30">
        <v>964</v>
      </c>
      <c r="N7" s="29">
        <v>1423</v>
      </c>
      <c r="O7" s="29">
        <v>1654</v>
      </c>
      <c r="P7" s="29">
        <v>1875</v>
      </c>
      <c r="Q7" s="29">
        <v>2393</v>
      </c>
      <c r="R7" s="29">
        <v>4924</v>
      </c>
      <c r="S7" s="29">
        <v>3780</v>
      </c>
      <c r="T7" s="29">
        <v>3818</v>
      </c>
      <c r="U7" s="48">
        <v>12074</v>
      </c>
      <c r="V7" s="48">
        <v>16082</v>
      </c>
      <c r="W7" s="48">
        <v>10014</v>
      </c>
      <c r="X7" s="48">
        <v>12261</v>
      </c>
      <c r="Y7" s="48">
        <v>3097</v>
      </c>
      <c r="Z7" s="29">
        <v>3935</v>
      </c>
      <c r="AA7" s="29">
        <v>1793</v>
      </c>
      <c r="AB7" s="29">
        <v>1980</v>
      </c>
      <c r="AC7" s="29">
        <v>2616</v>
      </c>
      <c r="AD7" s="29">
        <v>74141</v>
      </c>
      <c r="AE7" s="29">
        <v>2018</v>
      </c>
      <c r="AF7" s="29">
        <v>9528</v>
      </c>
      <c r="AG7" s="48">
        <v>21842</v>
      </c>
      <c r="AH7" s="48">
        <v>3728</v>
      </c>
      <c r="AI7" s="48">
        <v>8735</v>
      </c>
      <c r="AJ7" s="48">
        <v>17673</v>
      </c>
      <c r="AK7" s="48">
        <v>3510</v>
      </c>
      <c r="AL7" s="29">
        <v>2159</v>
      </c>
      <c r="AM7" s="29">
        <v>7334</v>
      </c>
      <c r="AN7" s="29">
        <v>7033</v>
      </c>
      <c r="AO7" s="29">
        <v>8814</v>
      </c>
      <c r="AP7" s="29">
        <v>8059</v>
      </c>
      <c r="AQ7" s="29">
        <v>2577</v>
      </c>
      <c r="AR7" s="29">
        <v>10058</v>
      </c>
      <c r="AS7" s="30">
        <v>6247</v>
      </c>
      <c r="AT7" s="30">
        <v>8147</v>
      </c>
      <c r="AU7" s="30">
        <v>5555</v>
      </c>
      <c r="AV7" s="32">
        <v>4600</v>
      </c>
      <c r="AW7" s="30">
        <v>6421</v>
      </c>
      <c r="AX7" s="29">
        <v>4011</v>
      </c>
      <c r="AY7" s="29">
        <v>6236</v>
      </c>
      <c r="AZ7" s="29">
        <v>4720</v>
      </c>
      <c r="BA7" s="29">
        <v>4137</v>
      </c>
      <c r="BB7" s="29">
        <v>3769</v>
      </c>
      <c r="BC7" s="29">
        <v>7162</v>
      </c>
      <c r="BD7" s="29">
        <v>5641</v>
      </c>
      <c r="BE7" s="30">
        <v>8022</v>
      </c>
      <c r="BF7" s="30">
        <v>6348</v>
      </c>
      <c r="BG7" s="30">
        <v>6361</v>
      </c>
      <c r="BH7" s="30">
        <v>6780</v>
      </c>
      <c r="BI7" s="30">
        <v>5073</v>
      </c>
      <c r="BJ7" s="41">
        <v>2865</v>
      </c>
      <c r="BK7" s="41">
        <v>4511</v>
      </c>
      <c r="BL7" s="41">
        <v>3918</v>
      </c>
      <c r="BM7" s="41">
        <v>5483</v>
      </c>
      <c r="BN7" s="41">
        <v>3423</v>
      </c>
      <c r="BO7" s="41">
        <v>6712</v>
      </c>
      <c r="BP7" s="41">
        <v>5307</v>
      </c>
      <c r="BQ7" s="42">
        <v>6442</v>
      </c>
      <c r="BR7" s="42">
        <v>5751</v>
      </c>
      <c r="BS7" s="42">
        <v>6576</v>
      </c>
      <c r="BT7" s="42">
        <v>5391</v>
      </c>
      <c r="BU7" s="42">
        <v>6370</v>
      </c>
      <c r="BV7" s="41">
        <v>3317</v>
      </c>
      <c r="BW7" s="41">
        <v>2974</v>
      </c>
      <c r="BX7" s="41">
        <v>6457</v>
      </c>
      <c r="BY7" s="41">
        <v>4437</v>
      </c>
      <c r="BZ7" s="42">
        <v>9005</v>
      </c>
      <c r="CA7" s="42">
        <v>5048</v>
      </c>
      <c r="CB7" s="42">
        <v>4161</v>
      </c>
      <c r="CC7" s="43">
        <v>6188</v>
      </c>
      <c r="CD7" s="43">
        <v>3483</v>
      </c>
      <c r="CE7" s="43">
        <v>6024</v>
      </c>
      <c r="CF7" s="43">
        <v>5480</v>
      </c>
      <c r="CG7" s="43">
        <v>3768</v>
      </c>
      <c r="CH7" s="55">
        <v>5591</v>
      </c>
      <c r="CI7" s="37">
        <v>4040</v>
      </c>
      <c r="CJ7" s="37">
        <v>4395</v>
      </c>
      <c r="CK7" s="37">
        <v>3462</v>
      </c>
      <c r="CL7" s="37">
        <v>4938</v>
      </c>
      <c r="CM7" s="37">
        <v>4438</v>
      </c>
      <c r="CN7" s="37">
        <v>3896</v>
      </c>
      <c r="CO7" s="37">
        <v>5303</v>
      </c>
      <c r="CP7" s="37">
        <v>3492</v>
      </c>
      <c r="CQ7" s="37">
        <v>5267</v>
      </c>
      <c r="CR7" s="37">
        <v>5626</v>
      </c>
      <c r="CS7" s="100">
        <v>4379</v>
      </c>
      <c r="CT7" s="111">
        <v>3282</v>
      </c>
      <c r="CU7" s="37">
        <v>4736</v>
      </c>
      <c r="CV7" s="24">
        <v>2826</v>
      </c>
      <c r="CW7" s="38">
        <v>3819</v>
      </c>
      <c r="CX7" s="37">
        <v>3177</v>
      </c>
      <c r="CY7" s="24">
        <v>4444</v>
      </c>
      <c r="CZ7" s="24">
        <v>8818</v>
      </c>
      <c r="DA7" s="24">
        <v>6329</v>
      </c>
      <c r="DB7" s="24">
        <v>6553</v>
      </c>
      <c r="DC7" s="24">
        <v>7501</v>
      </c>
      <c r="DD7" s="24">
        <v>7122</v>
      </c>
      <c r="DE7" s="138">
        <v>5830</v>
      </c>
      <c r="DF7" s="128">
        <v>5731</v>
      </c>
      <c r="DG7" s="37">
        <v>7006</v>
      </c>
      <c r="DH7" s="24">
        <v>4986</v>
      </c>
      <c r="DI7" s="38">
        <v>5438</v>
      </c>
      <c r="DJ7" s="37">
        <v>3411</v>
      </c>
      <c r="DK7" s="24">
        <v>5686</v>
      </c>
      <c r="DL7" s="24">
        <v>8224</v>
      </c>
      <c r="DM7" s="24">
        <v>5821</v>
      </c>
      <c r="DN7" s="24">
        <v>5736</v>
      </c>
      <c r="DO7" s="24">
        <v>13498</v>
      </c>
      <c r="DP7" s="24">
        <v>4121</v>
      </c>
      <c r="DQ7" s="123">
        <v>5242</v>
      </c>
      <c r="DR7" s="179">
        <v>3.4</v>
      </c>
      <c r="DS7" s="180">
        <v>2.7</v>
      </c>
      <c r="DT7" s="180">
        <v>4.2</v>
      </c>
      <c r="DU7" s="180">
        <v>4</v>
      </c>
      <c r="DV7" s="180">
        <v>3.8</v>
      </c>
      <c r="DW7" s="180">
        <v>4.4000000000000004</v>
      </c>
      <c r="DX7" s="180">
        <v>3.5</v>
      </c>
      <c r="DY7" s="181">
        <v>7.1</v>
      </c>
      <c r="DZ7" s="181">
        <v>5.5</v>
      </c>
      <c r="EA7" s="181">
        <v>7</v>
      </c>
      <c r="EB7" s="182">
        <v>7.2</v>
      </c>
      <c r="EC7" s="182">
        <v>20.2</v>
      </c>
      <c r="ED7" s="221">
        <f t="shared" ref="ED7:ED44" si="0">SUM(EG7:ER7)</f>
        <v>193.6</v>
      </c>
      <c r="EE7" s="221">
        <f t="shared" ref="EE7:EE44" si="1">SUM(ES7:FD7)</f>
        <v>243.5</v>
      </c>
      <c r="EF7" s="221">
        <f t="shared" ref="EF7:EF42" si="2">SUM(FE7:FP7)</f>
        <v>190.6</v>
      </c>
      <c r="EG7" s="209">
        <v>13.4</v>
      </c>
      <c r="EH7" s="181">
        <v>10.9</v>
      </c>
      <c r="EI7" s="221">
        <v>12.3</v>
      </c>
      <c r="EJ7" s="181">
        <v>12.4</v>
      </c>
      <c r="EK7" s="231">
        <v>13.7</v>
      </c>
      <c r="EL7" s="231">
        <v>14.2</v>
      </c>
      <c r="EM7" s="231">
        <v>14.6</v>
      </c>
      <c r="EN7" s="231">
        <v>16.7</v>
      </c>
      <c r="EO7" s="231">
        <v>18.8</v>
      </c>
      <c r="EP7" s="231">
        <v>22.9</v>
      </c>
      <c r="EQ7" s="231">
        <v>23.5</v>
      </c>
      <c r="ER7" s="231">
        <v>20.2</v>
      </c>
      <c r="ES7" s="209">
        <v>21.1</v>
      </c>
      <c r="ET7" s="181">
        <v>16.3</v>
      </c>
      <c r="EU7" s="182">
        <v>18.8</v>
      </c>
      <c r="EV7" s="182">
        <v>18.600000000000001</v>
      </c>
      <c r="EW7" s="181">
        <v>23.8</v>
      </c>
      <c r="EX7" s="181">
        <v>26.7</v>
      </c>
      <c r="EY7" s="221">
        <v>28.7</v>
      </c>
      <c r="EZ7" s="181">
        <v>24.4</v>
      </c>
      <c r="FA7" s="181">
        <v>16.899999999999999</v>
      </c>
      <c r="FB7" s="181">
        <v>20.2</v>
      </c>
      <c r="FC7" s="181">
        <v>17.100000000000001</v>
      </c>
      <c r="FD7" s="231">
        <v>10.9</v>
      </c>
      <c r="FE7" s="209">
        <v>14.8</v>
      </c>
      <c r="FF7" s="181">
        <v>16.2</v>
      </c>
      <c r="FG7" s="182">
        <v>15.1</v>
      </c>
      <c r="FH7" s="182">
        <v>10.7</v>
      </c>
      <c r="FI7" s="181">
        <v>10.9</v>
      </c>
      <c r="FJ7" s="181">
        <v>10.7</v>
      </c>
      <c r="FK7" s="221">
        <v>15.8</v>
      </c>
      <c r="FL7" s="181">
        <v>19.7</v>
      </c>
      <c r="FM7" s="181">
        <v>15.5</v>
      </c>
      <c r="FN7" s="181">
        <v>19.5</v>
      </c>
      <c r="FO7" s="181">
        <v>13</v>
      </c>
      <c r="FP7" s="231">
        <v>28.7</v>
      </c>
    </row>
    <row r="8" spans="1:172" ht="13.2" x14ac:dyDescent="0.25">
      <c r="A8" s="87"/>
      <c r="B8" s="78"/>
      <c r="C8" s="29"/>
      <c r="D8" s="29"/>
      <c r="E8" s="29"/>
      <c r="F8" s="29"/>
      <c r="G8" s="29"/>
      <c r="H8" s="29"/>
      <c r="I8" s="30"/>
      <c r="J8" s="30"/>
      <c r="K8" s="30"/>
      <c r="L8" s="30"/>
      <c r="M8" s="30"/>
      <c r="N8" s="29"/>
      <c r="O8" s="29"/>
      <c r="P8" s="29"/>
      <c r="Q8" s="29"/>
      <c r="R8" s="29"/>
      <c r="S8" s="29"/>
      <c r="T8" s="29"/>
      <c r="U8" s="48"/>
      <c r="V8" s="48"/>
      <c r="W8" s="48"/>
      <c r="X8" s="48"/>
      <c r="Y8" s="48"/>
      <c r="Z8" s="29"/>
      <c r="AA8" s="29"/>
      <c r="AB8" s="29"/>
      <c r="AC8" s="29"/>
      <c r="AD8" s="29"/>
      <c r="AE8" s="29"/>
      <c r="AF8" s="29"/>
      <c r="AG8" s="48"/>
      <c r="AH8" s="48"/>
      <c r="AI8" s="48"/>
      <c r="AJ8" s="48"/>
      <c r="AK8" s="48"/>
      <c r="AL8" s="29"/>
      <c r="AM8" s="29"/>
      <c r="AN8" s="29"/>
      <c r="AO8" s="29"/>
      <c r="AP8" s="29"/>
      <c r="AQ8" s="29"/>
      <c r="AR8" s="29"/>
      <c r="AS8" s="30"/>
      <c r="AT8" s="30"/>
      <c r="AU8" s="30"/>
      <c r="AV8" s="30"/>
      <c r="AW8" s="30"/>
      <c r="AX8" s="29"/>
      <c r="AY8" s="29"/>
      <c r="AZ8" s="29"/>
      <c r="BA8" s="29"/>
      <c r="BB8" s="29"/>
      <c r="BC8" s="29"/>
      <c r="BD8" s="29"/>
      <c r="BE8" s="30"/>
      <c r="BF8" s="30"/>
      <c r="BG8" s="30"/>
      <c r="BH8" s="30"/>
      <c r="BI8" s="30"/>
      <c r="BJ8" s="41"/>
      <c r="BK8" s="41"/>
      <c r="BL8" s="41"/>
      <c r="BM8" s="41"/>
      <c r="BN8" s="41"/>
      <c r="BO8" s="41"/>
      <c r="BP8" s="41"/>
      <c r="BQ8" s="42"/>
      <c r="BR8" s="42"/>
      <c r="BS8" s="42"/>
      <c r="BT8" s="42"/>
      <c r="BU8" s="42"/>
      <c r="BV8" s="41"/>
      <c r="BW8" s="41"/>
      <c r="BX8" s="41"/>
      <c r="BY8" s="41"/>
      <c r="BZ8" s="42"/>
      <c r="CA8" s="40"/>
      <c r="CB8" s="40"/>
      <c r="CC8" s="24"/>
      <c r="CD8" s="24"/>
      <c r="CE8" s="24"/>
      <c r="CF8" s="24"/>
      <c r="CG8" s="24"/>
      <c r="CH8" s="55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100"/>
      <c r="CT8" s="111"/>
      <c r="CU8" s="24"/>
      <c r="CV8" s="24"/>
      <c r="CW8" s="38"/>
      <c r="CX8" s="37"/>
      <c r="CY8" s="24"/>
      <c r="CZ8" s="24"/>
      <c r="DA8" s="24"/>
      <c r="DB8" s="24"/>
      <c r="DC8" s="24"/>
      <c r="DD8" s="24"/>
      <c r="DE8" s="138"/>
      <c r="DF8" s="128"/>
      <c r="DG8" s="37"/>
      <c r="DH8" s="24"/>
      <c r="DI8" s="38"/>
      <c r="DJ8" s="37"/>
      <c r="DK8" s="24"/>
      <c r="DL8" s="24"/>
      <c r="DM8" s="24"/>
      <c r="DN8" s="24"/>
      <c r="DO8" s="24"/>
      <c r="DP8" s="24"/>
      <c r="DQ8" s="123"/>
      <c r="DR8" s="176"/>
      <c r="DS8" s="45"/>
      <c r="DT8" s="45"/>
      <c r="DU8" s="45"/>
      <c r="DV8" s="45"/>
      <c r="DW8" s="45"/>
      <c r="DX8" s="45"/>
      <c r="DY8" s="167"/>
      <c r="DZ8" s="167"/>
      <c r="EA8" s="167"/>
      <c r="EB8" s="168"/>
      <c r="EC8" s="168"/>
      <c r="ED8" s="272"/>
      <c r="EE8" s="272"/>
      <c r="EF8" s="272"/>
      <c r="EG8" s="5"/>
      <c r="EH8" s="9"/>
      <c r="EI8" s="14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Y8" s="14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K8" s="14"/>
      <c r="FL8" s="9"/>
      <c r="FM8" s="9"/>
      <c r="FN8" s="9"/>
      <c r="FO8" s="9"/>
      <c r="FP8" s="10"/>
    </row>
    <row r="9" spans="1:172" ht="13.2" x14ac:dyDescent="0.25">
      <c r="A9" s="86" t="s">
        <v>22</v>
      </c>
      <c r="B9" s="77">
        <v>752</v>
      </c>
      <c r="C9" s="20">
        <v>1421</v>
      </c>
      <c r="D9" s="20">
        <v>861</v>
      </c>
      <c r="E9" s="20">
        <v>1025</v>
      </c>
      <c r="F9" s="20">
        <v>1620</v>
      </c>
      <c r="G9" s="20">
        <v>823</v>
      </c>
      <c r="H9" s="20">
        <v>277</v>
      </c>
      <c r="I9" s="26">
        <v>371</v>
      </c>
      <c r="J9" s="26">
        <v>399</v>
      </c>
      <c r="K9" s="26">
        <v>749</v>
      </c>
      <c r="L9" s="26">
        <v>1146</v>
      </c>
      <c r="M9" s="26">
        <v>935</v>
      </c>
      <c r="N9" s="20">
        <v>1680</v>
      </c>
      <c r="O9" s="20">
        <v>1391</v>
      </c>
      <c r="P9" s="20">
        <v>1479</v>
      </c>
      <c r="Q9" s="20">
        <v>659</v>
      </c>
      <c r="R9" s="20">
        <v>809</v>
      </c>
      <c r="S9" s="20">
        <v>1097</v>
      </c>
      <c r="T9" s="20">
        <v>966</v>
      </c>
      <c r="U9" s="44">
        <v>920</v>
      </c>
      <c r="V9" s="44">
        <v>1643</v>
      </c>
      <c r="W9" s="44">
        <v>1501</v>
      </c>
      <c r="X9" s="44">
        <v>1019</v>
      </c>
      <c r="Y9" s="44">
        <v>1596</v>
      </c>
      <c r="Z9" s="20">
        <v>833</v>
      </c>
      <c r="AA9" s="20">
        <v>1272</v>
      </c>
      <c r="AB9" s="20">
        <v>924</v>
      </c>
      <c r="AC9" s="20">
        <v>928</v>
      </c>
      <c r="AD9" s="20">
        <v>598</v>
      </c>
      <c r="AE9" s="20">
        <v>1185</v>
      </c>
      <c r="AF9" s="20">
        <v>1395</v>
      </c>
      <c r="AG9" s="44">
        <v>1556</v>
      </c>
      <c r="AH9" s="44">
        <v>1705</v>
      </c>
      <c r="AI9" s="44">
        <v>2435</v>
      </c>
      <c r="AJ9" s="44">
        <v>1860</v>
      </c>
      <c r="AK9" s="44">
        <v>1562</v>
      </c>
      <c r="AL9" s="20">
        <v>1254</v>
      </c>
      <c r="AM9" s="20">
        <v>800</v>
      </c>
      <c r="AN9" s="20">
        <v>1334</v>
      </c>
      <c r="AO9" s="20">
        <v>761</v>
      </c>
      <c r="AP9" s="20">
        <v>1220</v>
      </c>
      <c r="AQ9" s="20">
        <v>1385</v>
      </c>
      <c r="AR9" s="20">
        <v>2485</v>
      </c>
      <c r="AS9" s="26">
        <v>1565</v>
      </c>
      <c r="AT9" s="26">
        <v>1657</v>
      </c>
      <c r="AU9" s="26">
        <v>1609</v>
      </c>
      <c r="AV9" s="26">
        <v>1683</v>
      </c>
      <c r="AW9" s="26">
        <v>1769</v>
      </c>
      <c r="AX9" s="20">
        <v>855</v>
      </c>
      <c r="AY9" s="20">
        <v>1378</v>
      </c>
      <c r="AZ9" s="20">
        <v>1678</v>
      </c>
      <c r="BA9" s="20">
        <v>1727</v>
      </c>
      <c r="BB9" s="20">
        <v>1660</v>
      </c>
      <c r="BC9" s="20">
        <v>1423</v>
      </c>
      <c r="BD9" s="20">
        <v>1650</v>
      </c>
      <c r="BE9" s="26">
        <v>1965</v>
      </c>
      <c r="BF9" s="26">
        <v>1836</v>
      </c>
      <c r="BG9" s="26">
        <v>2373</v>
      </c>
      <c r="BH9" s="26">
        <v>1837</v>
      </c>
      <c r="BI9" s="26">
        <v>2011</v>
      </c>
      <c r="BJ9" s="47">
        <v>1431</v>
      </c>
      <c r="BK9" s="47">
        <v>1479</v>
      </c>
      <c r="BL9" s="47">
        <v>1628</v>
      </c>
      <c r="BM9" s="47">
        <v>1802</v>
      </c>
      <c r="BN9" s="47">
        <v>1891</v>
      </c>
      <c r="BO9" s="47">
        <v>1612</v>
      </c>
      <c r="BP9" s="47">
        <v>1148</v>
      </c>
      <c r="BQ9" s="40">
        <v>2639</v>
      </c>
      <c r="BR9" s="40">
        <v>1706</v>
      </c>
      <c r="BS9" s="40">
        <v>2038</v>
      </c>
      <c r="BT9" s="40">
        <v>2384</v>
      </c>
      <c r="BU9" s="47">
        <v>1975</v>
      </c>
      <c r="BV9" s="47">
        <v>1387</v>
      </c>
      <c r="BW9" s="47">
        <v>1212</v>
      </c>
      <c r="BX9" s="47">
        <v>1937</v>
      </c>
      <c r="BY9" s="47">
        <v>1024</v>
      </c>
      <c r="BZ9" s="40">
        <v>1417</v>
      </c>
      <c r="CA9" s="40">
        <v>2654</v>
      </c>
      <c r="CB9" s="40">
        <v>1526</v>
      </c>
      <c r="CC9" s="28">
        <v>1791</v>
      </c>
      <c r="CD9" s="28">
        <v>2510</v>
      </c>
      <c r="CE9" s="28">
        <v>2538</v>
      </c>
      <c r="CF9" s="28">
        <v>3220</v>
      </c>
      <c r="CG9" s="28">
        <v>1478</v>
      </c>
      <c r="CH9" s="54">
        <v>769</v>
      </c>
      <c r="CI9" s="35">
        <v>1089</v>
      </c>
      <c r="CJ9" s="35">
        <v>1162</v>
      </c>
      <c r="CK9" s="35">
        <v>1423</v>
      </c>
      <c r="CL9" s="35">
        <v>1555</v>
      </c>
      <c r="CM9" s="35">
        <v>2019</v>
      </c>
      <c r="CN9" s="35">
        <v>1771</v>
      </c>
      <c r="CO9" s="35">
        <v>2021</v>
      </c>
      <c r="CP9" s="35">
        <v>2262</v>
      </c>
      <c r="CQ9" s="35">
        <v>2903</v>
      </c>
      <c r="CR9" s="35">
        <v>2314</v>
      </c>
      <c r="CS9" s="99">
        <v>2355</v>
      </c>
      <c r="CT9" s="110">
        <v>856</v>
      </c>
      <c r="CU9" s="28">
        <v>1593</v>
      </c>
      <c r="CV9" s="28">
        <v>1586</v>
      </c>
      <c r="CW9" s="36">
        <v>1471</v>
      </c>
      <c r="CX9" s="35">
        <v>1366</v>
      </c>
      <c r="CY9" s="28">
        <v>1684</v>
      </c>
      <c r="CZ9" s="28">
        <v>2621</v>
      </c>
      <c r="DA9" s="28">
        <v>1797</v>
      </c>
      <c r="DB9" s="28">
        <v>2649</v>
      </c>
      <c r="DC9" s="28">
        <v>2325</v>
      </c>
      <c r="DD9" s="28">
        <v>2036</v>
      </c>
      <c r="DE9" s="137">
        <v>1765</v>
      </c>
      <c r="DF9" s="127">
        <v>1626</v>
      </c>
      <c r="DG9" s="35">
        <v>1120</v>
      </c>
      <c r="DH9" s="28">
        <v>1228</v>
      </c>
      <c r="DI9" s="36">
        <v>1447</v>
      </c>
      <c r="DJ9" s="35">
        <v>724</v>
      </c>
      <c r="DK9" s="28">
        <v>1589</v>
      </c>
      <c r="DL9" s="28">
        <v>2405</v>
      </c>
      <c r="DM9" s="28">
        <v>2048</v>
      </c>
      <c r="DN9" s="28">
        <v>2799</v>
      </c>
      <c r="DO9" s="28">
        <v>2207</v>
      </c>
      <c r="DP9" s="28">
        <v>2626</v>
      </c>
      <c r="DQ9" s="122">
        <v>2692</v>
      </c>
      <c r="DR9" s="179">
        <v>2</v>
      </c>
      <c r="DS9" s="180">
        <v>2.5</v>
      </c>
      <c r="DT9" s="180">
        <v>2.2999999999999998</v>
      </c>
      <c r="DU9" s="180">
        <v>1.6</v>
      </c>
      <c r="DV9" s="180">
        <v>1.7</v>
      </c>
      <c r="DW9" s="180">
        <v>1.5</v>
      </c>
      <c r="DX9" s="180">
        <v>3</v>
      </c>
      <c r="DY9" s="181">
        <v>2.7</v>
      </c>
      <c r="DZ9" s="181">
        <v>2.2999999999999998</v>
      </c>
      <c r="EA9" s="181">
        <v>3.8</v>
      </c>
      <c r="EB9" s="182">
        <v>2.9</v>
      </c>
      <c r="EC9" s="182">
        <v>5</v>
      </c>
      <c r="ED9" s="221">
        <f t="shared" si="0"/>
        <v>33.6</v>
      </c>
      <c r="EE9" s="221">
        <f t="shared" si="1"/>
        <v>31.8</v>
      </c>
      <c r="EF9" s="221">
        <f t="shared" si="2"/>
        <v>36.1</v>
      </c>
      <c r="EG9" s="209">
        <v>2.2999999999999998</v>
      </c>
      <c r="EH9" s="181">
        <v>2.2000000000000002</v>
      </c>
      <c r="EI9" s="221">
        <v>1.7</v>
      </c>
      <c r="EJ9" s="181">
        <v>2.8</v>
      </c>
      <c r="EK9" s="231">
        <v>1.9</v>
      </c>
      <c r="EL9" s="231">
        <v>3.7</v>
      </c>
      <c r="EM9" s="231">
        <v>2.8</v>
      </c>
      <c r="EN9" s="231">
        <v>3.8</v>
      </c>
      <c r="EO9" s="231">
        <v>2.6</v>
      </c>
      <c r="EP9" s="231">
        <v>2.2000000000000002</v>
      </c>
      <c r="EQ9" s="231">
        <v>4</v>
      </c>
      <c r="ER9" s="231">
        <v>3.6</v>
      </c>
      <c r="ES9" s="209">
        <v>2</v>
      </c>
      <c r="ET9" s="181">
        <v>2.2999999999999998</v>
      </c>
      <c r="EU9" s="182">
        <v>1.8</v>
      </c>
      <c r="EV9" s="182">
        <v>2.1</v>
      </c>
      <c r="EW9" s="181">
        <v>2.1</v>
      </c>
      <c r="EX9" s="181">
        <v>2.1</v>
      </c>
      <c r="EY9" s="221">
        <v>3.4</v>
      </c>
      <c r="EZ9" s="181">
        <v>2.6</v>
      </c>
      <c r="FA9" s="181">
        <v>3</v>
      </c>
      <c r="FB9" s="181">
        <v>3.3</v>
      </c>
      <c r="FC9" s="181">
        <v>4.4000000000000004</v>
      </c>
      <c r="FD9" s="231">
        <v>2.7</v>
      </c>
      <c r="FE9" s="209">
        <v>2</v>
      </c>
      <c r="FF9" s="181">
        <v>2</v>
      </c>
      <c r="FG9" s="182">
        <v>1.2</v>
      </c>
      <c r="FH9" s="182">
        <v>2.2999999999999998</v>
      </c>
      <c r="FI9" s="181">
        <v>3.1</v>
      </c>
      <c r="FJ9" s="181">
        <v>3.5</v>
      </c>
      <c r="FK9" s="221">
        <v>4.3</v>
      </c>
      <c r="FL9" s="181">
        <v>2.2999999999999998</v>
      </c>
      <c r="FM9" s="181">
        <v>2.6</v>
      </c>
      <c r="FN9" s="181">
        <v>6</v>
      </c>
      <c r="FO9" s="181">
        <v>3.2</v>
      </c>
      <c r="FP9" s="231">
        <v>3.6</v>
      </c>
    </row>
    <row r="10" spans="1:172" ht="13.2" x14ac:dyDescent="0.25">
      <c r="A10" s="87"/>
      <c r="B10" s="78"/>
      <c r="C10" s="29"/>
      <c r="D10" s="29"/>
      <c r="E10" s="29"/>
      <c r="F10" s="29"/>
      <c r="G10" s="29"/>
      <c r="H10" s="29"/>
      <c r="I10" s="30"/>
      <c r="J10" s="30"/>
      <c r="K10" s="30"/>
      <c r="L10" s="30"/>
      <c r="M10" s="30"/>
      <c r="N10" s="29"/>
      <c r="O10" s="29"/>
      <c r="P10" s="29"/>
      <c r="Q10" s="29"/>
      <c r="R10" s="29"/>
      <c r="S10" s="29"/>
      <c r="T10" s="29"/>
      <c r="U10" s="48"/>
      <c r="V10" s="48"/>
      <c r="W10" s="48"/>
      <c r="X10" s="48"/>
      <c r="Y10" s="48"/>
      <c r="Z10" s="29"/>
      <c r="AA10" s="29"/>
      <c r="AB10" s="29"/>
      <c r="AC10" s="29"/>
      <c r="AD10" s="29"/>
      <c r="AE10" s="29"/>
      <c r="AF10" s="29"/>
      <c r="AG10" s="48"/>
      <c r="AH10" s="48"/>
      <c r="AI10" s="48"/>
      <c r="AJ10" s="48"/>
      <c r="AK10" s="48"/>
      <c r="AL10" s="29"/>
      <c r="AM10" s="29"/>
      <c r="AN10" s="29"/>
      <c r="AO10" s="29"/>
      <c r="AP10" s="29"/>
      <c r="AQ10" s="29"/>
      <c r="AR10" s="29"/>
      <c r="AS10" s="30"/>
      <c r="AT10" s="30"/>
      <c r="AU10" s="30"/>
      <c r="AV10" s="30"/>
      <c r="AW10" s="30"/>
      <c r="AX10" s="29"/>
      <c r="AY10" s="29"/>
      <c r="AZ10" s="29"/>
      <c r="BA10" s="29"/>
      <c r="BB10" s="29"/>
      <c r="BC10" s="29"/>
      <c r="BD10" s="29"/>
      <c r="BE10" s="30"/>
      <c r="BF10" s="30"/>
      <c r="BG10" s="30"/>
      <c r="BH10" s="30"/>
      <c r="BI10" s="30"/>
      <c r="BJ10" s="41"/>
      <c r="BK10" s="41"/>
      <c r="BL10" s="41"/>
      <c r="BM10" s="41"/>
      <c r="BN10" s="41"/>
      <c r="BO10" s="41"/>
      <c r="BP10" s="41"/>
      <c r="BQ10" s="42"/>
      <c r="BR10" s="42"/>
      <c r="BS10" s="42"/>
      <c r="BT10" s="42"/>
      <c r="BU10" s="42"/>
      <c r="BV10" s="41"/>
      <c r="BW10" s="41"/>
      <c r="BX10" s="41"/>
      <c r="BY10" s="41"/>
      <c r="BZ10" s="42"/>
      <c r="CA10" s="40"/>
      <c r="CB10" s="40"/>
      <c r="CC10" s="24"/>
      <c r="CD10" s="24"/>
      <c r="CE10" s="24"/>
      <c r="CF10" s="24"/>
      <c r="CG10" s="24"/>
      <c r="CH10" s="55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100"/>
      <c r="CT10" s="111"/>
      <c r="CU10" s="24"/>
      <c r="CV10" s="24"/>
      <c r="CW10" s="38"/>
      <c r="CX10" s="37"/>
      <c r="CY10" s="24"/>
      <c r="CZ10" s="24"/>
      <c r="DA10" s="24"/>
      <c r="DB10" s="24"/>
      <c r="DC10" s="24"/>
      <c r="DD10" s="24"/>
      <c r="DE10" s="138"/>
      <c r="DF10" s="128"/>
      <c r="DG10" s="37"/>
      <c r="DH10" s="24"/>
      <c r="DI10" s="38"/>
      <c r="DJ10" s="37"/>
      <c r="DK10" s="24"/>
      <c r="DL10" s="24"/>
      <c r="DM10" s="24"/>
      <c r="DN10" s="24"/>
      <c r="DO10" s="24"/>
      <c r="DP10" s="24"/>
      <c r="DQ10" s="123"/>
      <c r="DR10" s="176"/>
      <c r="DS10" s="45"/>
      <c r="DT10" s="45"/>
      <c r="DU10" s="45"/>
      <c r="DV10" s="45"/>
      <c r="DW10" s="45"/>
      <c r="DX10" s="45"/>
      <c r="DY10" s="167"/>
      <c r="DZ10" s="167"/>
      <c r="EA10" s="167"/>
      <c r="EB10" s="168"/>
      <c r="EC10" s="168"/>
      <c r="ED10" s="272"/>
      <c r="EE10" s="272"/>
      <c r="EF10" s="272"/>
      <c r="EG10" s="5"/>
      <c r="EH10" s="9"/>
      <c r="EI10" s="14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Y10" s="14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K10" s="14"/>
      <c r="FL10" s="9"/>
      <c r="FM10" s="9"/>
      <c r="FN10" s="9"/>
      <c r="FO10" s="9"/>
      <c r="FP10" s="10"/>
    </row>
    <row r="11" spans="1:172" ht="13.2" x14ac:dyDescent="0.25">
      <c r="A11" s="86" t="s">
        <v>1</v>
      </c>
      <c r="B11" s="77">
        <v>916</v>
      </c>
      <c r="C11" s="20">
        <v>1383</v>
      </c>
      <c r="D11" s="20">
        <v>992</v>
      </c>
      <c r="E11" s="20">
        <v>1086</v>
      </c>
      <c r="F11" s="20">
        <v>915</v>
      </c>
      <c r="G11" s="20">
        <v>1813</v>
      </c>
      <c r="H11" s="20">
        <v>2085</v>
      </c>
      <c r="I11" s="26">
        <v>1401</v>
      </c>
      <c r="J11" s="26">
        <v>1398</v>
      </c>
      <c r="K11" s="26">
        <v>1225</v>
      </c>
      <c r="L11" s="26">
        <v>1223</v>
      </c>
      <c r="M11" s="26">
        <v>1475</v>
      </c>
      <c r="N11" s="20">
        <v>1047</v>
      </c>
      <c r="O11" s="20">
        <v>814</v>
      </c>
      <c r="P11" s="20">
        <v>906</v>
      </c>
      <c r="Q11" s="20">
        <v>812</v>
      </c>
      <c r="R11" s="20">
        <v>1959</v>
      </c>
      <c r="S11" s="20">
        <v>1470</v>
      </c>
      <c r="T11" s="20">
        <v>845</v>
      </c>
      <c r="U11" s="44">
        <v>873</v>
      </c>
      <c r="V11" s="44">
        <v>1825</v>
      </c>
      <c r="W11" s="44">
        <v>855</v>
      </c>
      <c r="X11" s="44">
        <v>831</v>
      </c>
      <c r="Y11" s="44">
        <v>1511</v>
      </c>
      <c r="Z11" s="20">
        <v>1172</v>
      </c>
      <c r="AA11" s="20">
        <v>737</v>
      </c>
      <c r="AB11" s="20">
        <v>1465</v>
      </c>
      <c r="AC11" s="20">
        <v>769</v>
      </c>
      <c r="AD11" s="20">
        <v>303</v>
      </c>
      <c r="AE11" s="20">
        <v>936</v>
      </c>
      <c r="AF11" s="20">
        <v>967</v>
      </c>
      <c r="AG11" s="44">
        <v>2034</v>
      </c>
      <c r="AH11" s="44">
        <v>1532</v>
      </c>
      <c r="AI11" s="44">
        <v>1265</v>
      </c>
      <c r="AJ11" s="44">
        <v>1021</v>
      </c>
      <c r="AK11" s="44">
        <v>1599</v>
      </c>
      <c r="AL11" s="20">
        <v>1754</v>
      </c>
      <c r="AM11" s="20">
        <v>641</v>
      </c>
      <c r="AN11" s="20">
        <v>1119</v>
      </c>
      <c r="AO11" s="20">
        <v>978</v>
      </c>
      <c r="AP11" s="20">
        <v>1155</v>
      </c>
      <c r="AQ11" s="20">
        <v>2470</v>
      </c>
      <c r="AR11" s="20">
        <v>1553</v>
      </c>
      <c r="AS11" s="26">
        <v>1081</v>
      </c>
      <c r="AT11" s="26">
        <v>1361</v>
      </c>
      <c r="AU11" s="26">
        <v>1364</v>
      </c>
      <c r="AV11" s="26">
        <v>1510</v>
      </c>
      <c r="AW11" s="26">
        <v>1340</v>
      </c>
      <c r="AX11" s="20">
        <v>1050</v>
      </c>
      <c r="AY11" s="20">
        <v>1487</v>
      </c>
      <c r="AZ11" s="20">
        <v>1200</v>
      </c>
      <c r="BA11" s="20">
        <v>1198</v>
      </c>
      <c r="BB11" s="20">
        <v>1033</v>
      </c>
      <c r="BC11" s="20">
        <v>1285</v>
      </c>
      <c r="BD11" s="20">
        <v>4124</v>
      </c>
      <c r="BE11" s="26">
        <v>2584</v>
      </c>
      <c r="BF11" s="26">
        <v>2202</v>
      </c>
      <c r="BG11" s="26">
        <v>924</v>
      </c>
      <c r="BH11" s="26">
        <v>1988</v>
      </c>
      <c r="BI11" s="26">
        <v>1122</v>
      </c>
      <c r="BJ11" s="47">
        <v>1470</v>
      </c>
      <c r="BK11" s="47">
        <v>1117</v>
      </c>
      <c r="BL11" s="47">
        <v>1354</v>
      </c>
      <c r="BM11" s="47">
        <v>2428</v>
      </c>
      <c r="BN11" s="47">
        <v>1371</v>
      </c>
      <c r="BO11" s="47">
        <v>1792</v>
      </c>
      <c r="BP11" s="47">
        <v>2165</v>
      </c>
      <c r="BQ11" s="40">
        <v>2016</v>
      </c>
      <c r="BR11" s="40">
        <v>2923</v>
      </c>
      <c r="BS11" s="40">
        <v>1911</v>
      </c>
      <c r="BT11" s="40">
        <v>1652</v>
      </c>
      <c r="BU11" s="47">
        <v>1475</v>
      </c>
      <c r="BV11" s="47">
        <v>2006</v>
      </c>
      <c r="BW11" s="47">
        <v>2041</v>
      </c>
      <c r="BX11" s="47">
        <v>1965</v>
      </c>
      <c r="BY11" s="47">
        <v>2070</v>
      </c>
      <c r="BZ11" s="40">
        <v>2476</v>
      </c>
      <c r="CA11" s="40">
        <v>6496</v>
      </c>
      <c r="CB11" s="40">
        <v>1649</v>
      </c>
      <c r="CC11" s="28">
        <v>3364</v>
      </c>
      <c r="CD11" s="28">
        <v>2005</v>
      </c>
      <c r="CE11" s="28">
        <v>3869</v>
      </c>
      <c r="CF11" s="28">
        <v>1879</v>
      </c>
      <c r="CG11" s="28">
        <v>2293</v>
      </c>
      <c r="CH11" s="54">
        <v>1583</v>
      </c>
      <c r="CI11" s="35">
        <v>1642</v>
      </c>
      <c r="CJ11" s="35">
        <v>1980</v>
      </c>
      <c r="CK11" s="35">
        <v>1454</v>
      </c>
      <c r="CL11" s="35">
        <v>1908</v>
      </c>
      <c r="CM11" s="35">
        <v>2033</v>
      </c>
      <c r="CN11" s="35">
        <v>3498</v>
      </c>
      <c r="CO11" s="35">
        <v>2040</v>
      </c>
      <c r="CP11" s="35">
        <v>1740</v>
      </c>
      <c r="CQ11" s="35">
        <v>1551</v>
      </c>
      <c r="CR11" s="35">
        <v>799</v>
      </c>
      <c r="CS11" s="99">
        <v>4181</v>
      </c>
      <c r="CT11" s="110">
        <v>1098</v>
      </c>
      <c r="CU11" s="35">
        <v>1892</v>
      </c>
      <c r="CV11" s="28">
        <v>1619</v>
      </c>
      <c r="CW11" s="36">
        <v>1613</v>
      </c>
      <c r="CX11" s="35">
        <v>1638</v>
      </c>
      <c r="CY11" s="28">
        <v>1452</v>
      </c>
      <c r="CZ11" s="28">
        <v>5836</v>
      </c>
      <c r="DA11" s="28">
        <v>2719</v>
      </c>
      <c r="DB11" s="28">
        <v>3257</v>
      </c>
      <c r="DC11" s="28">
        <v>2075</v>
      </c>
      <c r="DD11" s="28">
        <v>6218</v>
      </c>
      <c r="DE11" s="137">
        <v>1605</v>
      </c>
      <c r="DF11" s="127">
        <v>1751</v>
      </c>
      <c r="DG11" s="35">
        <v>1993</v>
      </c>
      <c r="DH11" s="28">
        <v>1886</v>
      </c>
      <c r="DI11" s="36">
        <v>1038</v>
      </c>
      <c r="DJ11" s="35">
        <v>1270</v>
      </c>
      <c r="DK11" s="28">
        <v>7434</v>
      </c>
      <c r="DL11" s="28">
        <v>1071</v>
      </c>
      <c r="DM11" s="28">
        <v>1590</v>
      </c>
      <c r="DN11" s="28">
        <v>1090</v>
      </c>
      <c r="DO11" s="28">
        <v>3478</v>
      </c>
      <c r="DP11" s="28">
        <v>1086</v>
      </c>
      <c r="DQ11" s="122">
        <v>1268</v>
      </c>
      <c r="DR11" s="179">
        <v>1.1000000000000001</v>
      </c>
      <c r="DS11" s="180">
        <v>3.2</v>
      </c>
      <c r="DT11" s="180">
        <v>6.1</v>
      </c>
      <c r="DU11" s="180">
        <v>1.7</v>
      </c>
      <c r="DV11" s="180">
        <v>1.1000000000000001</v>
      </c>
      <c r="DW11" s="180">
        <v>1.4</v>
      </c>
      <c r="DX11" s="180">
        <v>1.7</v>
      </c>
      <c r="DY11" s="181">
        <v>1.6</v>
      </c>
      <c r="DZ11" s="181">
        <v>1.6</v>
      </c>
      <c r="EA11" s="181">
        <v>1.6</v>
      </c>
      <c r="EB11" s="182">
        <v>1.4</v>
      </c>
      <c r="EC11" s="182">
        <v>7.8</v>
      </c>
      <c r="ED11" s="221">
        <f t="shared" si="0"/>
        <v>30.500000000000004</v>
      </c>
      <c r="EE11" s="221">
        <f t="shared" si="1"/>
        <v>40.9</v>
      </c>
      <c r="EF11" s="221">
        <f t="shared" si="2"/>
        <v>49</v>
      </c>
      <c r="EG11" s="209">
        <v>1.5</v>
      </c>
      <c r="EH11" s="181">
        <v>1.5</v>
      </c>
      <c r="EI11" s="221">
        <v>1.8</v>
      </c>
      <c r="EJ11" s="181">
        <v>1</v>
      </c>
      <c r="EK11" s="231">
        <v>2</v>
      </c>
      <c r="EL11" s="231">
        <v>1.7</v>
      </c>
      <c r="EM11" s="231">
        <v>10</v>
      </c>
      <c r="EN11" s="231">
        <v>3</v>
      </c>
      <c r="EO11" s="231">
        <v>1.6</v>
      </c>
      <c r="EP11" s="231">
        <v>2</v>
      </c>
      <c r="EQ11" s="231">
        <v>2.1</v>
      </c>
      <c r="ER11" s="231">
        <v>2.2999999999999998</v>
      </c>
      <c r="ES11" s="209">
        <v>1.5</v>
      </c>
      <c r="ET11" s="181">
        <v>9.5</v>
      </c>
      <c r="EU11" s="182">
        <v>1.6</v>
      </c>
      <c r="EV11" s="182">
        <v>2</v>
      </c>
      <c r="EW11" s="181">
        <v>2.5</v>
      </c>
      <c r="EX11" s="181">
        <v>2.4</v>
      </c>
      <c r="EY11" s="221">
        <v>2.7</v>
      </c>
      <c r="EZ11" s="181">
        <v>8.3000000000000007</v>
      </c>
      <c r="FA11" s="181">
        <v>2.1</v>
      </c>
      <c r="FB11" s="181">
        <v>2.8</v>
      </c>
      <c r="FC11" s="181">
        <v>2</v>
      </c>
      <c r="FD11" s="231">
        <v>3.5</v>
      </c>
      <c r="FE11" s="209">
        <v>3.6</v>
      </c>
      <c r="FF11" s="181">
        <v>9.5</v>
      </c>
      <c r="FG11" s="182">
        <v>2.2999999999999998</v>
      </c>
      <c r="FH11" s="182">
        <v>2.7</v>
      </c>
      <c r="FI11" s="181">
        <v>2.6</v>
      </c>
      <c r="FJ11" s="181">
        <v>2.5</v>
      </c>
      <c r="FK11" s="221">
        <v>11.2</v>
      </c>
      <c r="FL11" s="181">
        <v>4.5</v>
      </c>
      <c r="FM11" s="181">
        <v>3.1</v>
      </c>
      <c r="FN11" s="181">
        <v>2.2000000000000002</v>
      </c>
      <c r="FO11" s="181">
        <v>2.5</v>
      </c>
      <c r="FP11" s="231">
        <v>2.2999999999999998</v>
      </c>
    </row>
    <row r="12" spans="1:172" ht="13.2" x14ac:dyDescent="0.25">
      <c r="A12" s="87"/>
      <c r="B12" s="78"/>
      <c r="C12" s="29"/>
      <c r="D12" s="29"/>
      <c r="E12" s="29"/>
      <c r="F12" s="29"/>
      <c r="G12" s="29"/>
      <c r="H12" s="29"/>
      <c r="I12" s="30"/>
      <c r="J12" s="30"/>
      <c r="K12" s="30"/>
      <c r="L12" s="30"/>
      <c r="M12" s="30"/>
      <c r="N12" s="29"/>
      <c r="O12" s="29"/>
      <c r="P12" s="29"/>
      <c r="Q12" s="29"/>
      <c r="R12" s="29"/>
      <c r="S12" s="29"/>
      <c r="T12" s="29"/>
      <c r="U12" s="48"/>
      <c r="V12" s="48"/>
      <c r="W12" s="48"/>
      <c r="X12" s="48"/>
      <c r="Y12" s="48"/>
      <c r="Z12" s="29"/>
      <c r="AA12" s="29"/>
      <c r="AB12" s="29"/>
      <c r="AC12" s="29"/>
      <c r="AD12" s="29"/>
      <c r="AE12" s="29"/>
      <c r="AF12" s="29"/>
      <c r="AG12" s="48"/>
      <c r="AH12" s="48"/>
      <c r="AI12" s="48"/>
      <c r="AJ12" s="48"/>
      <c r="AK12" s="48"/>
      <c r="AL12" s="29"/>
      <c r="AM12" s="29"/>
      <c r="AN12" s="29"/>
      <c r="AO12" s="29"/>
      <c r="AP12" s="29"/>
      <c r="AQ12" s="29"/>
      <c r="AR12" s="29"/>
      <c r="AS12" s="30"/>
      <c r="AT12" s="30"/>
      <c r="AU12" s="30"/>
      <c r="AV12" s="30"/>
      <c r="AW12" s="30"/>
      <c r="AX12" s="29"/>
      <c r="AY12" s="29"/>
      <c r="AZ12" s="29"/>
      <c r="BA12" s="29"/>
      <c r="BB12" s="29"/>
      <c r="BC12" s="29"/>
      <c r="BD12" s="29"/>
      <c r="BE12" s="30"/>
      <c r="BF12" s="30"/>
      <c r="BG12" s="30"/>
      <c r="BH12" s="30"/>
      <c r="BI12" s="30"/>
      <c r="BJ12" s="41"/>
      <c r="BK12" s="41"/>
      <c r="BL12" s="41"/>
      <c r="BM12" s="41"/>
      <c r="BN12" s="41"/>
      <c r="BO12" s="41"/>
      <c r="BP12" s="41"/>
      <c r="BQ12" s="42"/>
      <c r="BR12" s="42"/>
      <c r="BS12" s="42"/>
      <c r="BT12" s="42"/>
      <c r="BU12" s="42"/>
      <c r="BV12" s="41"/>
      <c r="BW12" s="41"/>
      <c r="BX12" s="41"/>
      <c r="BY12" s="41"/>
      <c r="BZ12" s="42"/>
      <c r="CA12" s="40"/>
      <c r="CB12" s="40"/>
      <c r="CC12" s="24"/>
      <c r="CD12" s="24"/>
      <c r="CE12" s="24"/>
      <c r="CF12" s="24"/>
      <c r="CG12" s="24"/>
      <c r="CH12" s="55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100"/>
      <c r="CT12" s="111"/>
      <c r="CU12" s="24"/>
      <c r="CV12" s="24"/>
      <c r="CW12" s="38"/>
      <c r="CX12" s="37"/>
      <c r="CY12" s="24"/>
      <c r="CZ12" s="24"/>
      <c r="DA12" s="24"/>
      <c r="DB12" s="24"/>
      <c r="DC12" s="24"/>
      <c r="DD12" s="24"/>
      <c r="DE12" s="138"/>
      <c r="DF12" s="128"/>
      <c r="DG12" s="37"/>
      <c r="DH12" s="24"/>
      <c r="DI12" s="38"/>
      <c r="DJ12" s="37"/>
      <c r="DK12" s="24"/>
      <c r="DL12" s="24"/>
      <c r="DM12" s="24"/>
      <c r="DN12" s="24"/>
      <c r="DO12" s="24"/>
      <c r="DP12" s="24"/>
      <c r="DQ12" s="123"/>
      <c r="DR12" s="176"/>
      <c r="DS12" s="45"/>
      <c r="DT12" s="45"/>
      <c r="DU12" s="45"/>
      <c r="DV12" s="45"/>
      <c r="DW12" s="45"/>
      <c r="DX12" s="45"/>
      <c r="DY12" s="167"/>
      <c r="DZ12" s="167"/>
      <c r="EA12" s="167"/>
      <c r="EB12" s="168"/>
      <c r="EC12" s="168"/>
      <c r="ED12" s="272"/>
      <c r="EE12" s="272"/>
      <c r="EF12" s="272"/>
      <c r="EG12" s="5"/>
      <c r="EH12" s="9"/>
      <c r="EI12" s="14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Y12" s="14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K12" s="14"/>
      <c r="FL12" s="9"/>
      <c r="FM12" s="9"/>
      <c r="FN12" s="9"/>
      <c r="FO12" s="9"/>
      <c r="FP12" s="10"/>
    </row>
    <row r="13" spans="1:172" ht="13.2" x14ac:dyDescent="0.25">
      <c r="A13" s="86" t="s">
        <v>23</v>
      </c>
      <c r="B13" s="77">
        <v>34797</v>
      </c>
      <c r="C13" s="20">
        <v>10907</v>
      </c>
      <c r="D13" s="20">
        <v>41247</v>
      </c>
      <c r="E13" s="20">
        <v>16842</v>
      </c>
      <c r="F13" s="20">
        <v>22383</v>
      </c>
      <c r="G13" s="20">
        <v>19919</v>
      </c>
      <c r="H13" s="20">
        <v>7410</v>
      </c>
      <c r="I13" s="26">
        <v>22021</v>
      </c>
      <c r="J13" s="26">
        <v>16256</v>
      </c>
      <c r="K13" s="26">
        <v>53520</v>
      </c>
      <c r="L13" s="26">
        <v>39276</v>
      </c>
      <c r="M13" s="26">
        <v>47829</v>
      </c>
      <c r="N13" s="20">
        <v>23277</v>
      </c>
      <c r="O13" s="20">
        <v>26114</v>
      </c>
      <c r="P13" s="20">
        <v>32961</v>
      </c>
      <c r="Q13" s="20">
        <v>31061</v>
      </c>
      <c r="R13" s="20">
        <v>62993</v>
      </c>
      <c r="S13" s="20">
        <v>27697</v>
      </c>
      <c r="T13" s="20">
        <v>24667</v>
      </c>
      <c r="U13" s="44">
        <v>43881</v>
      </c>
      <c r="V13" s="44">
        <v>38817</v>
      </c>
      <c r="W13" s="44">
        <v>67845</v>
      </c>
      <c r="X13" s="44">
        <v>50282</v>
      </c>
      <c r="Y13" s="44">
        <v>13894</v>
      </c>
      <c r="Z13" s="20">
        <v>27641</v>
      </c>
      <c r="AA13" s="20">
        <v>19295</v>
      </c>
      <c r="AB13" s="20">
        <v>33361</v>
      </c>
      <c r="AC13" s="20">
        <v>45180</v>
      </c>
      <c r="AD13" s="20">
        <v>16162</v>
      </c>
      <c r="AE13" s="20">
        <v>31449</v>
      </c>
      <c r="AF13" s="20">
        <v>78834</v>
      </c>
      <c r="AG13" s="44">
        <v>26057</v>
      </c>
      <c r="AH13" s="44">
        <v>37863</v>
      </c>
      <c r="AI13" s="44">
        <v>27688</v>
      </c>
      <c r="AJ13" s="44">
        <v>63253</v>
      </c>
      <c r="AK13" s="44">
        <v>28627</v>
      </c>
      <c r="AL13" s="20">
        <v>22626</v>
      </c>
      <c r="AM13" s="20">
        <v>35538</v>
      </c>
      <c r="AN13" s="20">
        <v>42457</v>
      </c>
      <c r="AO13" s="20">
        <v>50153</v>
      </c>
      <c r="AP13" s="20">
        <v>43226</v>
      </c>
      <c r="AQ13" s="20">
        <v>38005</v>
      </c>
      <c r="AR13" s="20">
        <v>23314</v>
      </c>
      <c r="AS13" s="26">
        <v>43958</v>
      </c>
      <c r="AT13" s="26">
        <v>34891</v>
      </c>
      <c r="AU13" s="26">
        <v>44015</v>
      </c>
      <c r="AV13" s="26">
        <v>53503</v>
      </c>
      <c r="AW13" s="26">
        <v>31269</v>
      </c>
      <c r="AX13" s="20">
        <v>35674</v>
      </c>
      <c r="AY13" s="20">
        <v>41890</v>
      </c>
      <c r="AZ13" s="20">
        <v>44982</v>
      </c>
      <c r="BA13" s="20">
        <v>29809</v>
      </c>
      <c r="BB13" s="20">
        <v>31584</v>
      </c>
      <c r="BC13" s="20">
        <v>54264</v>
      </c>
      <c r="BD13" s="20">
        <v>49365</v>
      </c>
      <c r="BE13" s="26">
        <v>39424</v>
      </c>
      <c r="BF13" s="26">
        <v>67570</v>
      </c>
      <c r="BG13" s="26">
        <v>49891</v>
      </c>
      <c r="BH13" s="26">
        <v>74596</v>
      </c>
      <c r="BI13" s="26">
        <v>67931</v>
      </c>
      <c r="BJ13" s="47">
        <v>71768</v>
      </c>
      <c r="BK13" s="47">
        <v>33016</v>
      </c>
      <c r="BL13" s="47">
        <v>38750</v>
      </c>
      <c r="BM13" s="47">
        <v>74417</v>
      </c>
      <c r="BN13" s="47">
        <v>62034</v>
      </c>
      <c r="BO13" s="47">
        <v>43953</v>
      </c>
      <c r="BP13" s="47">
        <v>82466</v>
      </c>
      <c r="BQ13" s="40">
        <v>69117</v>
      </c>
      <c r="BR13" s="40">
        <v>87104</v>
      </c>
      <c r="BS13" s="40">
        <v>83278</v>
      </c>
      <c r="BT13" s="40">
        <v>79473</v>
      </c>
      <c r="BU13" s="47">
        <v>58679</v>
      </c>
      <c r="BV13" s="47">
        <v>40791</v>
      </c>
      <c r="BW13" s="47">
        <v>82014</v>
      </c>
      <c r="BX13" s="47">
        <v>109552</v>
      </c>
      <c r="BY13" s="47">
        <v>58216</v>
      </c>
      <c r="BZ13" s="40">
        <v>65369</v>
      </c>
      <c r="CA13" s="40">
        <v>86242</v>
      </c>
      <c r="CB13" s="40">
        <v>120054</v>
      </c>
      <c r="CC13" s="28">
        <v>112495</v>
      </c>
      <c r="CD13" s="28">
        <v>99083</v>
      </c>
      <c r="CE13" s="28">
        <v>98399</v>
      </c>
      <c r="CF13" s="28">
        <v>77555</v>
      </c>
      <c r="CG13" s="28">
        <v>71740</v>
      </c>
      <c r="CH13" s="54">
        <v>73874</v>
      </c>
      <c r="CI13" s="35">
        <v>60945</v>
      </c>
      <c r="CJ13" s="35">
        <v>85494</v>
      </c>
      <c r="CK13" s="35">
        <v>68941</v>
      </c>
      <c r="CL13" s="35">
        <v>53902</v>
      </c>
      <c r="CM13" s="35">
        <v>81676</v>
      </c>
      <c r="CN13" s="35">
        <v>94936</v>
      </c>
      <c r="CO13" s="35">
        <v>97771</v>
      </c>
      <c r="CP13" s="35">
        <v>62896</v>
      </c>
      <c r="CQ13" s="35">
        <v>80419</v>
      </c>
      <c r="CR13" s="35">
        <v>108824</v>
      </c>
      <c r="CS13" s="99">
        <v>88511</v>
      </c>
      <c r="CT13" s="110">
        <v>75728</v>
      </c>
      <c r="CU13" s="35">
        <v>98808</v>
      </c>
      <c r="CV13" s="28">
        <v>86294</v>
      </c>
      <c r="CW13" s="36">
        <v>81977</v>
      </c>
      <c r="CX13" s="35">
        <v>118113</v>
      </c>
      <c r="CY13" s="28">
        <v>102131</v>
      </c>
      <c r="CZ13" s="28">
        <v>132933</v>
      </c>
      <c r="DA13" s="28">
        <v>140917</v>
      </c>
      <c r="DB13" s="28">
        <v>98387</v>
      </c>
      <c r="DC13" s="28">
        <v>111050</v>
      </c>
      <c r="DD13" s="28">
        <v>100543</v>
      </c>
      <c r="DE13" s="137">
        <v>75219</v>
      </c>
      <c r="DF13" s="127">
        <v>70769</v>
      </c>
      <c r="DG13" s="35">
        <v>59709</v>
      </c>
      <c r="DH13" s="28">
        <v>53817</v>
      </c>
      <c r="DI13" s="36">
        <v>50721</v>
      </c>
      <c r="DJ13" s="35">
        <v>30054</v>
      </c>
      <c r="DK13" s="28">
        <v>65649</v>
      </c>
      <c r="DL13" s="28">
        <v>70879</v>
      </c>
      <c r="DM13" s="28">
        <v>63012</v>
      </c>
      <c r="DN13" s="28">
        <v>82847</v>
      </c>
      <c r="DO13" s="28">
        <v>77205</v>
      </c>
      <c r="DP13" s="28">
        <v>51211</v>
      </c>
      <c r="DQ13" s="122">
        <v>44528</v>
      </c>
      <c r="DR13" s="179">
        <v>80.599999999999994</v>
      </c>
      <c r="DS13" s="180">
        <v>95.3</v>
      </c>
      <c r="DT13" s="180">
        <v>80.900000000000006</v>
      </c>
      <c r="DU13" s="180">
        <v>75.7</v>
      </c>
      <c r="DV13" s="180">
        <v>96.1</v>
      </c>
      <c r="DW13" s="180">
        <v>129.69999999999999</v>
      </c>
      <c r="DX13" s="180">
        <v>105.2</v>
      </c>
      <c r="DY13" s="181">
        <v>86.3</v>
      </c>
      <c r="DZ13" s="181">
        <v>89.2</v>
      </c>
      <c r="EA13" s="181">
        <v>80.400000000000006</v>
      </c>
      <c r="EB13" s="182">
        <v>87.2</v>
      </c>
      <c r="EC13" s="182">
        <v>93.9</v>
      </c>
      <c r="ED13" s="221">
        <f t="shared" si="0"/>
        <v>1165.7</v>
      </c>
      <c r="EE13" s="221">
        <f t="shared" si="1"/>
        <v>1213.7999999999997</v>
      </c>
      <c r="EF13" s="221">
        <f t="shared" si="2"/>
        <v>1219.9000000000001</v>
      </c>
      <c r="EG13" s="209">
        <v>102.2</v>
      </c>
      <c r="EH13" s="181">
        <v>87.3</v>
      </c>
      <c r="EI13" s="221">
        <v>103.2</v>
      </c>
      <c r="EJ13" s="181">
        <v>71.599999999999994</v>
      </c>
      <c r="EK13" s="231">
        <v>100.9</v>
      </c>
      <c r="EL13" s="231">
        <v>97.2</v>
      </c>
      <c r="EM13" s="231">
        <v>73.7</v>
      </c>
      <c r="EN13" s="231">
        <v>126.7</v>
      </c>
      <c r="EO13" s="231">
        <v>95.6</v>
      </c>
      <c r="EP13" s="231">
        <v>92.9</v>
      </c>
      <c r="EQ13" s="231">
        <v>126.7</v>
      </c>
      <c r="ER13" s="231">
        <v>87.7</v>
      </c>
      <c r="ES13" s="209">
        <v>104.6</v>
      </c>
      <c r="ET13" s="181">
        <v>103.6</v>
      </c>
      <c r="EU13" s="182">
        <v>101.7</v>
      </c>
      <c r="EV13" s="182">
        <v>108.7</v>
      </c>
      <c r="EW13" s="181">
        <v>69.599999999999994</v>
      </c>
      <c r="EX13" s="181">
        <v>131.19999999999999</v>
      </c>
      <c r="EY13" s="221">
        <v>81.8</v>
      </c>
      <c r="EZ13" s="181">
        <v>106.7</v>
      </c>
      <c r="FA13" s="181">
        <v>103</v>
      </c>
      <c r="FB13" s="181">
        <v>61.3</v>
      </c>
      <c r="FC13" s="181">
        <v>157.5</v>
      </c>
      <c r="FD13" s="231">
        <v>84.1</v>
      </c>
      <c r="FE13" s="209">
        <v>114</v>
      </c>
      <c r="FF13" s="181">
        <v>80.099999999999994</v>
      </c>
      <c r="FG13" s="182">
        <v>77.8</v>
      </c>
      <c r="FH13" s="182">
        <v>108.1</v>
      </c>
      <c r="FI13" s="181">
        <v>98.2</v>
      </c>
      <c r="FJ13" s="181">
        <v>79.8</v>
      </c>
      <c r="FK13" s="221">
        <v>118.1</v>
      </c>
      <c r="FL13" s="181">
        <v>111.7</v>
      </c>
      <c r="FM13" s="181">
        <v>101.8</v>
      </c>
      <c r="FN13" s="181">
        <v>121.2</v>
      </c>
      <c r="FO13" s="181">
        <v>92.5</v>
      </c>
      <c r="FP13" s="231">
        <v>116.6</v>
      </c>
    </row>
    <row r="14" spans="1:172" ht="13.2" x14ac:dyDescent="0.25">
      <c r="A14" s="87" t="s">
        <v>24</v>
      </c>
      <c r="B14" s="78">
        <v>1622</v>
      </c>
      <c r="C14" s="29">
        <v>435</v>
      </c>
      <c r="D14" s="29">
        <v>1832</v>
      </c>
      <c r="E14" s="29">
        <v>860</v>
      </c>
      <c r="F14" s="29">
        <v>1275</v>
      </c>
      <c r="G14" s="29">
        <v>2481</v>
      </c>
      <c r="H14" s="29">
        <v>523</v>
      </c>
      <c r="I14" s="30">
        <v>2016</v>
      </c>
      <c r="J14" s="30">
        <v>1363</v>
      </c>
      <c r="K14" s="30">
        <v>1082</v>
      </c>
      <c r="L14" s="30">
        <v>2059</v>
      </c>
      <c r="M14" s="30">
        <v>2736</v>
      </c>
      <c r="N14" s="29">
        <v>3302</v>
      </c>
      <c r="O14" s="29">
        <v>4975</v>
      </c>
      <c r="P14" s="29">
        <v>14323</v>
      </c>
      <c r="Q14" s="29">
        <v>4377</v>
      </c>
      <c r="R14" s="29">
        <v>7829</v>
      </c>
      <c r="S14" s="29">
        <v>3627</v>
      </c>
      <c r="T14" s="29">
        <v>2263</v>
      </c>
      <c r="U14" s="48">
        <v>6260</v>
      </c>
      <c r="V14" s="48">
        <v>3877</v>
      </c>
      <c r="W14" s="48">
        <v>2073</v>
      </c>
      <c r="X14" s="48">
        <v>4859</v>
      </c>
      <c r="Y14" s="48">
        <v>2244</v>
      </c>
      <c r="Z14" s="29">
        <v>3882</v>
      </c>
      <c r="AA14" s="29">
        <v>693135</v>
      </c>
      <c r="AB14" s="29">
        <v>4003</v>
      </c>
      <c r="AC14" s="29">
        <v>5216</v>
      </c>
      <c r="AD14" s="29">
        <v>2411</v>
      </c>
      <c r="AE14" s="29">
        <v>2678</v>
      </c>
      <c r="AF14" s="29">
        <v>7000</v>
      </c>
      <c r="AG14" s="48">
        <v>1436</v>
      </c>
      <c r="AH14" s="48">
        <v>4493</v>
      </c>
      <c r="AI14" s="48">
        <v>2364</v>
      </c>
      <c r="AJ14" s="48">
        <v>7125</v>
      </c>
      <c r="AK14" s="48">
        <v>3413</v>
      </c>
      <c r="AL14" s="29">
        <v>3124</v>
      </c>
      <c r="AM14" s="29">
        <v>3915</v>
      </c>
      <c r="AN14" s="29">
        <v>5628</v>
      </c>
      <c r="AO14" s="29">
        <v>7191</v>
      </c>
      <c r="AP14" s="29">
        <v>2542</v>
      </c>
      <c r="AQ14" s="29">
        <v>2747</v>
      </c>
      <c r="AR14" s="29">
        <v>3813</v>
      </c>
      <c r="AS14" s="30">
        <v>4922</v>
      </c>
      <c r="AT14" s="30">
        <v>5139</v>
      </c>
      <c r="AU14" s="30">
        <v>4924</v>
      </c>
      <c r="AV14" s="32">
        <v>4536</v>
      </c>
      <c r="AW14" s="30">
        <v>2774</v>
      </c>
      <c r="AX14" s="29">
        <v>4705</v>
      </c>
      <c r="AY14" s="29">
        <v>4835</v>
      </c>
      <c r="AZ14" s="29">
        <v>5099</v>
      </c>
      <c r="BA14" s="29">
        <v>3899</v>
      </c>
      <c r="BB14" s="29">
        <v>3383</v>
      </c>
      <c r="BC14" s="29">
        <v>5871</v>
      </c>
      <c r="BD14" s="29">
        <v>9810</v>
      </c>
      <c r="BE14" s="30">
        <v>3613</v>
      </c>
      <c r="BF14" s="30">
        <v>6281</v>
      </c>
      <c r="BG14" s="30">
        <v>5914</v>
      </c>
      <c r="BH14" s="30">
        <v>7712</v>
      </c>
      <c r="BI14" s="30">
        <v>3825</v>
      </c>
      <c r="BJ14" s="41">
        <v>5000</v>
      </c>
      <c r="BK14" s="41">
        <v>2505</v>
      </c>
      <c r="BL14" s="41">
        <v>5203</v>
      </c>
      <c r="BM14" s="41">
        <v>8282</v>
      </c>
      <c r="BN14" s="41">
        <v>5896</v>
      </c>
      <c r="BO14" s="41">
        <v>3199</v>
      </c>
      <c r="BP14" s="41">
        <v>7016</v>
      </c>
      <c r="BQ14" s="42">
        <v>7023</v>
      </c>
      <c r="BR14" s="42">
        <v>9646</v>
      </c>
      <c r="BS14" s="42">
        <v>5965</v>
      </c>
      <c r="BT14" s="42">
        <v>5964</v>
      </c>
      <c r="BU14" s="42">
        <v>4381</v>
      </c>
      <c r="BV14" s="41">
        <v>3824</v>
      </c>
      <c r="BW14" s="41">
        <v>7053</v>
      </c>
      <c r="BX14" s="41">
        <v>11831</v>
      </c>
      <c r="BY14" s="41">
        <v>5420</v>
      </c>
      <c r="BZ14" s="42">
        <v>8131</v>
      </c>
      <c r="CA14" s="42">
        <v>10532</v>
      </c>
      <c r="CB14" s="42">
        <v>11560</v>
      </c>
      <c r="CC14" s="24">
        <v>8465</v>
      </c>
      <c r="CD14" s="24">
        <v>8442</v>
      </c>
      <c r="CE14" s="24">
        <v>6350</v>
      </c>
      <c r="CF14" s="24">
        <v>6863</v>
      </c>
      <c r="CG14" s="24">
        <v>6225</v>
      </c>
      <c r="CH14" s="55">
        <v>7259</v>
      </c>
      <c r="CI14" s="37">
        <v>5622</v>
      </c>
      <c r="CJ14" s="37">
        <v>8641</v>
      </c>
      <c r="CK14" s="37">
        <v>5397</v>
      </c>
      <c r="CL14" s="37">
        <v>7128</v>
      </c>
      <c r="CM14" s="37">
        <v>8594</v>
      </c>
      <c r="CN14" s="37">
        <v>14270</v>
      </c>
      <c r="CO14" s="37">
        <v>9487</v>
      </c>
      <c r="CP14" s="37">
        <v>5777</v>
      </c>
      <c r="CQ14" s="37">
        <v>5292</v>
      </c>
      <c r="CR14" s="37">
        <v>9817</v>
      </c>
      <c r="CS14" s="100">
        <v>8146</v>
      </c>
      <c r="CT14" s="111">
        <v>8235</v>
      </c>
      <c r="CU14" s="37">
        <v>12181</v>
      </c>
      <c r="CV14" s="24">
        <v>8252</v>
      </c>
      <c r="CW14" s="38">
        <v>5880</v>
      </c>
      <c r="CX14" s="37">
        <v>11100</v>
      </c>
      <c r="CY14" s="24">
        <v>8869</v>
      </c>
      <c r="CZ14" s="24">
        <v>12984</v>
      </c>
      <c r="DA14" s="24">
        <v>12273</v>
      </c>
      <c r="DB14" s="24">
        <v>6130</v>
      </c>
      <c r="DC14" s="24">
        <v>11740</v>
      </c>
      <c r="DD14" s="24">
        <v>8972</v>
      </c>
      <c r="DE14" s="138">
        <v>6100</v>
      </c>
      <c r="DF14" s="128">
        <v>5085</v>
      </c>
      <c r="DG14" s="37">
        <v>6574</v>
      </c>
      <c r="DH14" s="24">
        <v>6241</v>
      </c>
      <c r="DI14" s="38">
        <v>8647</v>
      </c>
      <c r="DJ14" s="37">
        <v>4407</v>
      </c>
      <c r="DK14" s="24">
        <v>8641</v>
      </c>
      <c r="DL14" s="24">
        <v>10449</v>
      </c>
      <c r="DM14" s="24">
        <v>5160</v>
      </c>
      <c r="DN14" s="24">
        <v>9391</v>
      </c>
      <c r="DO14" s="24">
        <v>8919</v>
      </c>
      <c r="DP14" s="24">
        <v>5050</v>
      </c>
      <c r="DQ14" s="123">
        <v>2558</v>
      </c>
      <c r="DR14" s="179">
        <v>8.4</v>
      </c>
      <c r="DS14" s="180">
        <v>12.4</v>
      </c>
      <c r="DT14" s="180">
        <v>10.4</v>
      </c>
      <c r="DU14" s="180">
        <v>7</v>
      </c>
      <c r="DV14" s="180">
        <v>10.8</v>
      </c>
      <c r="DW14" s="180">
        <v>15.6</v>
      </c>
      <c r="DX14" s="180">
        <v>12.4</v>
      </c>
      <c r="DY14" s="181">
        <v>8.1999999999999993</v>
      </c>
      <c r="DZ14" s="181">
        <v>11.2</v>
      </c>
      <c r="EA14" s="181">
        <v>9.1999999999999993</v>
      </c>
      <c r="EB14" s="182">
        <v>13.4</v>
      </c>
      <c r="EC14" s="182">
        <v>9.6999999999999993</v>
      </c>
      <c r="ED14" s="221">
        <f t="shared" si="0"/>
        <v>138.5</v>
      </c>
      <c r="EE14" s="221">
        <f t="shared" si="1"/>
        <v>139.60000000000002</v>
      </c>
      <c r="EF14" s="221">
        <f t="shared" si="2"/>
        <v>152.5</v>
      </c>
      <c r="EG14" s="209">
        <v>10.3</v>
      </c>
      <c r="EH14" s="181">
        <v>12.8</v>
      </c>
      <c r="EI14" s="221">
        <v>15.9</v>
      </c>
      <c r="EJ14" s="181">
        <v>9.4</v>
      </c>
      <c r="EK14" s="231">
        <v>12</v>
      </c>
      <c r="EL14" s="231">
        <v>11.7</v>
      </c>
      <c r="EM14" s="231">
        <v>9.4</v>
      </c>
      <c r="EN14" s="231">
        <v>13</v>
      </c>
      <c r="EO14" s="231">
        <v>11.3</v>
      </c>
      <c r="EP14" s="231">
        <v>10.5</v>
      </c>
      <c r="EQ14" s="231">
        <v>13.3</v>
      </c>
      <c r="ER14" s="231">
        <v>8.9</v>
      </c>
      <c r="ES14" s="209">
        <v>13.8</v>
      </c>
      <c r="ET14" s="181">
        <v>12.8</v>
      </c>
      <c r="EU14" s="182">
        <v>12.2</v>
      </c>
      <c r="EV14" s="182">
        <v>15.5</v>
      </c>
      <c r="EW14" s="181">
        <v>6.3</v>
      </c>
      <c r="EX14" s="181">
        <v>15.2</v>
      </c>
      <c r="EY14" s="221">
        <v>9.9</v>
      </c>
      <c r="EZ14" s="181">
        <v>13.4</v>
      </c>
      <c r="FA14" s="181">
        <v>12.5</v>
      </c>
      <c r="FB14" s="181">
        <v>5.9</v>
      </c>
      <c r="FC14" s="181">
        <v>13.8</v>
      </c>
      <c r="FD14" s="231">
        <v>8.3000000000000007</v>
      </c>
      <c r="FE14" s="209">
        <v>14.7</v>
      </c>
      <c r="FF14" s="181">
        <v>10.199999999999999</v>
      </c>
      <c r="FG14" s="182">
        <v>11.3</v>
      </c>
      <c r="FH14" s="182">
        <v>13.4</v>
      </c>
      <c r="FI14" s="181">
        <v>14.9</v>
      </c>
      <c r="FJ14" s="181">
        <v>8.9</v>
      </c>
      <c r="FK14" s="221">
        <v>12.7</v>
      </c>
      <c r="FL14" s="181">
        <v>16.7</v>
      </c>
      <c r="FM14" s="181">
        <v>12.6</v>
      </c>
      <c r="FN14" s="181">
        <v>12.3</v>
      </c>
      <c r="FO14" s="181">
        <v>9.3000000000000007</v>
      </c>
      <c r="FP14" s="231">
        <v>15.5</v>
      </c>
    </row>
    <row r="15" spans="1:172" ht="13.2" x14ac:dyDescent="0.25">
      <c r="A15" s="87" t="s">
        <v>25</v>
      </c>
      <c r="B15" s="78">
        <v>14090</v>
      </c>
      <c r="C15" s="29">
        <v>3084</v>
      </c>
      <c r="D15" s="29">
        <v>12005</v>
      </c>
      <c r="E15" s="29">
        <v>4175</v>
      </c>
      <c r="F15" s="29">
        <v>9849</v>
      </c>
      <c r="G15" s="29">
        <v>1552</v>
      </c>
      <c r="H15" s="29">
        <v>139</v>
      </c>
      <c r="I15" s="30">
        <v>3745</v>
      </c>
      <c r="J15" s="30">
        <v>3046</v>
      </c>
      <c r="K15" s="30">
        <v>18991</v>
      </c>
      <c r="L15" s="30">
        <v>10171</v>
      </c>
      <c r="M15" s="30">
        <v>20006</v>
      </c>
      <c r="N15" s="29">
        <v>3816</v>
      </c>
      <c r="O15" s="29">
        <v>1894</v>
      </c>
      <c r="P15" s="29">
        <v>4949</v>
      </c>
      <c r="Q15" s="29">
        <v>1712</v>
      </c>
      <c r="R15" s="29">
        <v>13139</v>
      </c>
      <c r="S15" s="29">
        <v>6374</v>
      </c>
      <c r="T15" s="29">
        <v>5416</v>
      </c>
      <c r="U15" s="48">
        <v>9468</v>
      </c>
      <c r="V15" s="48">
        <v>12364</v>
      </c>
      <c r="W15" s="48">
        <v>42</v>
      </c>
      <c r="X15" s="48">
        <v>20114</v>
      </c>
      <c r="Y15" s="48">
        <v>2071</v>
      </c>
      <c r="Z15" s="29">
        <v>6076</v>
      </c>
      <c r="AA15" s="29">
        <v>8969</v>
      </c>
      <c r="AB15" s="29">
        <v>11621</v>
      </c>
      <c r="AC15" s="29">
        <v>20316</v>
      </c>
      <c r="AD15" s="29">
        <v>5078</v>
      </c>
      <c r="AE15" s="29">
        <v>3733</v>
      </c>
      <c r="AF15" s="29">
        <v>42777</v>
      </c>
      <c r="AG15" s="48">
        <v>12626</v>
      </c>
      <c r="AH15" s="48">
        <v>12368</v>
      </c>
      <c r="AI15" s="48">
        <v>4198</v>
      </c>
      <c r="AJ15" s="48">
        <v>17406</v>
      </c>
      <c r="AK15" s="48">
        <v>747</v>
      </c>
      <c r="AL15" s="29">
        <v>9373</v>
      </c>
      <c r="AM15" s="29">
        <v>12818</v>
      </c>
      <c r="AN15" s="29">
        <v>13004</v>
      </c>
      <c r="AO15" s="29">
        <v>15278</v>
      </c>
      <c r="AP15" s="29">
        <v>17089</v>
      </c>
      <c r="AQ15" s="29">
        <v>8505</v>
      </c>
      <c r="AR15" s="29">
        <v>6460</v>
      </c>
      <c r="AS15" s="30">
        <v>15898</v>
      </c>
      <c r="AT15" s="30">
        <v>10927</v>
      </c>
      <c r="AU15" s="30">
        <v>14659</v>
      </c>
      <c r="AV15" s="32">
        <v>14860</v>
      </c>
      <c r="AW15" s="30">
        <v>10363</v>
      </c>
      <c r="AX15" s="29">
        <v>11253</v>
      </c>
      <c r="AY15" s="29">
        <v>7588</v>
      </c>
      <c r="AZ15" s="29">
        <v>11652</v>
      </c>
      <c r="BA15" s="29">
        <v>6870</v>
      </c>
      <c r="BB15" s="29">
        <v>5487</v>
      </c>
      <c r="BC15" s="29">
        <v>15150</v>
      </c>
      <c r="BD15" s="29">
        <v>10614</v>
      </c>
      <c r="BE15" s="30">
        <v>12873</v>
      </c>
      <c r="BF15" s="30">
        <v>20091</v>
      </c>
      <c r="BG15" s="30">
        <v>17236</v>
      </c>
      <c r="BH15" s="30">
        <v>19597</v>
      </c>
      <c r="BI15" s="30">
        <v>19301</v>
      </c>
      <c r="BJ15" s="41">
        <v>14894</v>
      </c>
      <c r="BK15" s="41">
        <v>9601</v>
      </c>
      <c r="BL15" s="41">
        <v>11386</v>
      </c>
      <c r="BM15" s="41">
        <v>17509</v>
      </c>
      <c r="BN15" s="41">
        <v>14773</v>
      </c>
      <c r="BO15" s="41">
        <v>6416</v>
      </c>
      <c r="BP15" s="41">
        <v>31139</v>
      </c>
      <c r="BQ15" s="42">
        <v>21554</v>
      </c>
      <c r="BR15" s="42">
        <v>20351</v>
      </c>
      <c r="BS15" s="42">
        <v>24732</v>
      </c>
      <c r="BT15" s="42">
        <v>28640</v>
      </c>
      <c r="BU15" s="42">
        <v>24233</v>
      </c>
      <c r="BV15" s="41">
        <v>8427</v>
      </c>
      <c r="BW15" s="41">
        <v>36840</v>
      </c>
      <c r="BX15" s="41">
        <v>35225</v>
      </c>
      <c r="BY15" s="41">
        <v>18670</v>
      </c>
      <c r="BZ15" s="42">
        <v>19219</v>
      </c>
      <c r="CA15" s="42">
        <v>21668</v>
      </c>
      <c r="CB15" s="42">
        <v>43443</v>
      </c>
      <c r="CC15" s="24">
        <v>29469</v>
      </c>
      <c r="CD15" s="24">
        <v>36426</v>
      </c>
      <c r="CE15" s="24">
        <v>29533</v>
      </c>
      <c r="CF15" s="24">
        <v>28550</v>
      </c>
      <c r="CG15" s="24">
        <v>24581</v>
      </c>
      <c r="CH15" s="55">
        <v>24889</v>
      </c>
      <c r="CI15" s="37">
        <v>23264</v>
      </c>
      <c r="CJ15" s="37">
        <v>21442</v>
      </c>
      <c r="CK15" s="37">
        <v>25181</v>
      </c>
      <c r="CL15" s="37">
        <v>22078</v>
      </c>
      <c r="CM15" s="37">
        <v>27974</v>
      </c>
      <c r="CN15" s="37">
        <v>36766</v>
      </c>
      <c r="CO15" s="37">
        <v>26432</v>
      </c>
      <c r="CP15" s="37">
        <v>19389</v>
      </c>
      <c r="CQ15" s="37">
        <v>26899</v>
      </c>
      <c r="CR15" s="37">
        <v>39927</v>
      </c>
      <c r="CS15" s="100">
        <v>27502</v>
      </c>
      <c r="CT15" s="111">
        <v>28453</v>
      </c>
      <c r="CU15" s="37">
        <v>42017</v>
      </c>
      <c r="CV15" s="24">
        <v>32187</v>
      </c>
      <c r="CW15" s="38">
        <v>37406</v>
      </c>
      <c r="CX15" s="37">
        <v>32158</v>
      </c>
      <c r="CY15" s="24">
        <v>30382</v>
      </c>
      <c r="CZ15" s="24">
        <v>44748</v>
      </c>
      <c r="DA15" s="24">
        <v>48772</v>
      </c>
      <c r="DB15" s="24">
        <v>39109</v>
      </c>
      <c r="DC15" s="24">
        <v>42200</v>
      </c>
      <c r="DD15" s="24">
        <v>34181</v>
      </c>
      <c r="DE15" s="138">
        <v>27291</v>
      </c>
      <c r="DF15" s="128">
        <v>28333</v>
      </c>
      <c r="DG15" s="37">
        <v>21794</v>
      </c>
      <c r="DH15" s="24">
        <v>18523</v>
      </c>
      <c r="DI15" s="38">
        <v>15778</v>
      </c>
      <c r="DJ15" s="37">
        <v>10895</v>
      </c>
      <c r="DK15" s="24">
        <v>12226</v>
      </c>
      <c r="DL15" s="24">
        <v>20154</v>
      </c>
      <c r="DM15" s="24">
        <v>29465</v>
      </c>
      <c r="DN15" s="24">
        <v>26777</v>
      </c>
      <c r="DO15" s="24">
        <v>25108</v>
      </c>
      <c r="DP15" s="24">
        <v>18092</v>
      </c>
      <c r="DQ15" s="123">
        <v>21875</v>
      </c>
      <c r="DR15" s="179">
        <v>29</v>
      </c>
      <c r="DS15" s="180">
        <v>30.4</v>
      </c>
      <c r="DT15" s="180">
        <v>22.4</v>
      </c>
      <c r="DU15" s="180">
        <v>27.9</v>
      </c>
      <c r="DV15" s="180">
        <v>32</v>
      </c>
      <c r="DW15" s="180">
        <v>36.5</v>
      </c>
      <c r="DX15" s="180">
        <v>28.5</v>
      </c>
      <c r="DY15" s="181">
        <v>23.8</v>
      </c>
      <c r="DZ15" s="181">
        <v>23.6</v>
      </c>
      <c r="EA15" s="181">
        <v>13.3</v>
      </c>
      <c r="EB15" s="182">
        <v>15.7</v>
      </c>
      <c r="EC15" s="182">
        <v>17.100000000000001</v>
      </c>
      <c r="ED15" s="221">
        <f t="shared" si="0"/>
        <v>244.20000000000002</v>
      </c>
      <c r="EE15" s="221">
        <f t="shared" si="1"/>
        <v>253.4</v>
      </c>
      <c r="EF15" s="221">
        <f t="shared" si="2"/>
        <v>243.5</v>
      </c>
      <c r="EG15" s="209">
        <v>18.5</v>
      </c>
      <c r="EH15" s="181">
        <v>17.8</v>
      </c>
      <c r="EI15" s="221">
        <v>22.2</v>
      </c>
      <c r="EJ15" s="181">
        <v>11</v>
      </c>
      <c r="EK15" s="231">
        <v>19.7</v>
      </c>
      <c r="EL15" s="231">
        <v>20</v>
      </c>
      <c r="EM15" s="231">
        <v>19.899999999999999</v>
      </c>
      <c r="EN15" s="231">
        <v>28.4</v>
      </c>
      <c r="EO15" s="231">
        <v>24.4</v>
      </c>
      <c r="EP15" s="231">
        <v>19.899999999999999</v>
      </c>
      <c r="EQ15" s="231">
        <v>29.1</v>
      </c>
      <c r="ER15" s="231">
        <v>13.3</v>
      </c>
      <c r="ES15" s="209">
        <v>17.2</v>
      </c>
      <c r="ET15" s="181">
        <v>24.9</v>
      </c>
      <c r="EU15" s="182">
        <v>15.1</v>
      </c>
      <c r="EV15" s="182">
        <v>28.9</v>
      </c>
      <c r="EW15" s="181">
        <v>6.8</v>
      </c>
      <c r="EX15" s="181">
        <v>26.2</v>
      </c>
      <c r="EY15" s="221">
        <v>17</v>
      </c>
      <c r="EZ15" s="181">
        <v>22.4</v>
      </c>
      <c r="FA15" s="181">
        <v>27.3</v>
      </c>
      <c r="FB15" s="181">
        <v>14</v>
      </c>
      <c r="FC15" s="181">
        <v>39.200000000000003</v>
      </c>
      <c r="FD15" s="231">
        <v>14.4</v>
      </c>
      <c r="FE15" s="209">
        <v>18</v>
      </c>
      <c r="FF15" s="181">
        <v>23.9</v>
      </c>
      <c r="FG15" s="182">
        <v>12.2</v>
      </c>
      <c r="FH15" s="182">
        <v>16</v>
      </c>
      <c r="FI15" s="181">
        <v>26.4</v>
      </c>
      <c r="FJ15" s="181">
        <v>11.3</v>
      </c>
      <c r="FK15" s="221">
        <v>23.5</v>
      </c>
      <c r="FL15" s="181">
        <v>23.1</v>
      </c>
      <c r="FM15" s="181">
        <v>23.5</v>
      </c>
      <c r="FN15" s="181">
        <v>24.9</v>
      </c>
      <c r="FO15" s="181">
        <v>15.7</v>
      </c>
      <c r="FP15" s="231">
        <v>25</v>
      </c>
    </row>
    <row r="16" spans="1:172" ht="12.75" hidden="1" customHeight="1" x14ac:dyDescent="0.25">
      <c r="A16" s="87" t="s">
        <v>26</v>
      </c>
      <c r="B16" s="78">
        <v>5404</v>
      </c>
      <c r="C16" s="29">
        <v>1595</v>
      </c>
      <c r="D16" s="29">
        <v>7231</v>
      </c>
      <c r="E16" s="29">
        <v>3326</v>
      </c>
      <c r="F16" s="29">
        <v>3222</v>
      </c>
      <c r="G16" s="29">
        <v>5707</v>
      </c>
      <c r="H16" s="29">
        <v>1401</v>
      </c>
      <c r="I16" s="30">
        <v>8203</v>
      </c>
      <c r="J16" s="30">
        <v>3845</v>
      </c>
      <c r="K16" s="30">
        <v>9925</v>
      </c>
      <c r="L16" s="30">
        <v>11786</v>
      </c>
      <c r="M16" s="30">
        <v>19447</v>
      </c>
      <c r="N16" s="29">
        <v>3288</v>
      </c>
      <c r="O16" s="29">
        <v>4659</v>
      </c>
      <c r="P16" s="29">
        <v>1939</v>
      </c>
      <c r="Q16" s="29">
        <v>6401</v>
      </c>
      <c r="R16" s="29">
        <v>14352</v>
      </c>
      <c r="S16" s="29">
        <v>7168</v>
      </c>
      <c r="T16" s="29">
        <v>4989</v>
      </c>
      <c r="U16" s="48">
        <v>12127</v>
      </c>
      <c r="V16" s="48">
        <v>7668</v>
      </c>
      <c r="W16" s="48">
        <v>7291</v>
      </c>
      <c r="X16" s="48">
        <v>8901</v>
      </c>
      <c r="Y16" s="48">
        <v>2322</v>
      </c>
      <c r="Z16" s="29">
        <v>5559</v>
      </c>
      <c r="AA16" s="29">
        <v>2300</v>
      </c>
      <c r="AB16" s="29">
        <v>5652</v>
      </c>
      <c r="AC16" s="29">
        <v>6199</v>
      </c>
      <c r="AD16" s="29">
        <v>2194</v>
      </c>
      <c r="AE16" s="29">
        <v>7062</v>
      </c>
      <c r="AF16" s="29">
        <v>8817</v>
      </c>
      <c r="AG16" s="48">
        <v>3789</v>
      </c>
      <c r="AH16" s="48">
        <v>6299</v>
      </c>
      <c r="AI16" s="48">
        <v>8016</v>
      </c>
      <c r="AJ16" s="48">
        <v>13346</v>
      </c>
      <c r="AK16" s="48">
        <v>7740</v>
      </c>
      <c r="AL16" s="29">
        <v>2224</v>
      </c>
      <c r="AM16" s="29">
        <v>4616</v>
      </c>
      <c r="AN16" s="29">
        <v>7757</v>
      </c>
      <c r="AO16" s="29">
        <v>5469</v>
      </c>
      <c r="AP16" s="29">
        <v>4448</v>
      </c>
      <c r="AQ16" s="29">
        <v>6456</v>
      </c>
      <c r="AR16" s="29">
        <v>2156</v>
      </c>
      <c r="AS16" s="30">
        <v>3476</v>
      </c>
      <c r="AT16" s="30">
        <v>885</v>
      </c>
      <c r="AU16" s="30">
        <v>1576</v>
      </c>
      <c r="AV16" s="32">
        <v>6896</v>
      </c>
      <c r="AW16" s="30">
        <v>2540</v>
      </c>
      <c r="AX16" s="29">
        <v>2892</v>
      </c>
      <c r="AY16" s="29">
        <v>10248</v>
      </c>
      <c r="AZ16" s="29">
        <v>4101</v>
      </c>
      <c r="BA16" s="29">
        <v>2770</v>
      </c>
      <c r="BB16" s="29">
        <v>5018</v>
      </c>
      <c r="BC16" s="29">
        <v>9105</v>
      </c>
      <c r="BD16" s="29">
        <v>1564</v>
      </c>
      <c r="BE16" s="30">
        <v>4271</v>
      </c>
      <c r="BF16" s="30">
        <v>6486</v>
      </c>
      <c r="BG16" s="30">
        <v>12173</v>
      </c>
      <c r="BH16" s="30">
        <v>9338</v>
      </c>
      <c r="BI16" s="30">
        <v>16814</v>
      </c>
      <c r="BJ16" s="41">
        <v>16225</v>
      </c>
      <c r="BK16" s="41">
        <v>5020</v>
      </c>
      <c r="BL16" s="41">
        <v>688</v>
      </c>
      <c r="BM16" s="41">
        <v>13061</v>
      </c>
      <c r="BN16" s="41">
        <v>6774</v>
      </c>
      <c r="BO16" s="41">
        <v>3693</v>
      </c>
      <c r="BP16" s="41">
        <v>16364</v>
      </c>
      <c r="BQ16" s="42">
        <v>17936</v>
      </c>
      <c r="BR16" s="42">
        <v>7221</v>
      </c>
      <c r="BS16" s="42">
        <v>9595</v>
      </c>
      <c r="BT16" s="42">
        <v>11041</v>
      </c>
      <c r="BU16" s="42">
        <v>9851</v>
      </c>
      <c r="BV16" s="41">
        <v>8274</v>
      </c>
      <c r="BW16" s="41">
        <v>10447</v>
      </c>
      <c r="BX16" s="41">
        <v>14659</v>
      </c>
      <c r="BY16" s="41">
        <v>5748</v>
      </c>
      <c r="BZ16" s="42">
        <v>7146</v>
      </c>
      <c r="CA16" s="42">
        <v>8766</v>
      </c>
      <c r="CB16" s="42">
        <v>12891</v>
      </c>
      <c r="CC16" s="24">
        <v>10783</v>
      </c>
      <c r="CD16" s="24">
        <v>6526</v>
      </c>
      <c r="CE16" s="24">
        <v>6553</v>
      </c>
      <c r="CF16" s="24">
        <v>6536</v>
      </c>
      <c r="CG16" s="24">
        <v>9281</v>
      </c>
      <c r="CH16" s="55">
        <v>7335</v>
      </c>
      <c r="CI16" s="37">
        <v>4173</v>
      </c>
      <c r="CJ16" s="37">
        <v>11880</v>
      </c>
      <c r="CK16" s="37">
        <v>5807</v>
      </c>
      <c r="CL16" s="37">
        <v>2487</v>
      </c>
      <c r="CM16" s="37">
        <v>4560</v>
      </c>
      <c r="CN16" s="37">
        <v>5299</v>
      </c>
      <c r="CO16" s="37">
        <v>5276</v>
      </c>
      <c r="CP16" s="37">
        <v>2396</v>
      </c>
      <c r="CQ16" s="37">
        <v>4936</v>
      </c>
      <c r="CR16" s="37">
        <v>2332</v>
      </c>
      <c r="CS16" s="100">
        <v>5728</v>
      </c>
      <c r="CT16" s="111">
        <v>2480</v>
      </c>
      <c r="CU16" s="37">
        <v>4259</v>
      </c>
      <c r="CV16" s="24">
        <v>6041</v>
      </c>
      <c r="CW16" s="38">
        <v>978</v>
      </c>
      <c r="CX16" s="37">
        <v>5906</v>
      </c>
      <c r="CY16" s="24">
        <v>6333</v>
      </c>
      <c r="CZ16" s="24">
        <v>7500</v>
      </c>
      <c r="DA16" s="24">
        <v>10699</v>
      </c>
      <c r="DB16" s="24">
        <v>1278</v>
      </c>
      <c r="DC16" s="24">
        <v>14281</v>
      </c>
      <c r="DD16" s="24">
        <v>6387</v>
      </c>
      <c r="DE16" s="138">
        <v>3547</v>
      </c>
      <c r="DF16" s="128">
        <v>4642</v>
      </c>
      <c r="DG16" s="37">
        <v>1102</v>
      </c>
      <c r="DH16" s="24">
        <v>1992</v>
      </c>
      <c r="DI16" s="38">
        <v>3520</v>
      </c>
      <c r="DJ16" s="37">
        <v>126</v>
      </c>
      <c r="DK16" s="24">
        <v>24225</v>
      </c>
      <c r="DL16" s="24">
        <v>21936</v>
      </c>
      <c r="DM16" s="24">
        <v>20169</v>
      </c>
      <c r="DN16" s="24">
        <v>20596</v>
      </c>
      <c r="DO16" s="24">
        <v>31139</v>
      </c>
      <c r="DP16" s="24">
        <v>12347</v>
      </c>
      <c r="DQ16" s="123">
        <v>12450</v>
      </c>
      <c r="DR16" s="176">
        <v>9239</v>
      </c>
      <c r="DS16" s="45">
        <v>20243</v>
      </c>
      <c r="DT16" s="45"/>
      <c r="DU16" s="45"/>
      <c r="DV16" s="45"/>
      <c r="DW16" s="45"/>
      <c r="DX16" s="45"/>
      <c r="DY16" s="167"/>
      <c r="DZ16" s="167"/>
      <c r="EA16" s="167"/>
      <c r="EB16" s="168"/>
      <c r="EC16" s="168"/>
      <c r="ED16" s="221">
        <f t="shared" si="0"/>
        <v>609.20000000000016</v>
      </c>
      <c r="EE16" s="221">
        <f t="shared" si="1"/>
        <v>0</v>
      </c>
      <c r="EF16" s="221">
        <f t="shared" si="2"/>
        <v>0</v>
      </c>
      <c r="EG16" s="210">
        <v>64.2</v>
      </c>
      <c r="EH16" s="220">
        <v>52.6</v>
      </c>
      <c r="EI16" s="222">
        <v>51.3</v>
      </c>
      <c r="EJ16" s="220">
        <v>45.9</v>
      </c>
      <c r="EK16" s="232">
        <v>57.4</v>
      </c>
      <c r="EL16" s="232">
        <v>57.6</v>
      </c>
      <c r="EM16" s="232">
        <v>31.2</v>
      </c>
      <c r="EN16" s="232">
        <v>71.599999999999994</v>
      </c>
      <c r="EO16" s="232">
        <v>47.5</v>
      </c>
      <c r="EP16" s="232">
        <v>53.2</v>
      </c>
      <c r="EQ16" s="232">
        <v>76.7</v>
      </c>
      <c r="ER16" s="232"/>
      <c r="ES16" s="210"/>
      <c r="ET16" s="220"/>
      <c r="EU16" s="168"/>
      <c r="EV16" s="168"/>
      <c r="EW16" s="220"/>
      <c r="EX16" s="220"/>
      <c r="EY16" s="222"/>
      <c r="EZ16" s="220"/>
      <c r="FA16" s="220"/>
      <c r="FB16" s="220"/>
      <c r="FC16" s="220"/>
      <c r="FD16" s="232"/>
      <c r="FE16" s="210"/>
      <c r="FF16" s="220"/>
      <c r="FG16" s="168"/>
      <c r="FH16" s="168"/>
      <c r="FI16" s="220"/>
      <c r="FJ16" s="220"/>
      <c r="FK16" s="222"/>
      <c r="FL16" s="220"/>
      <c r="FM16" s="220"/>
      <c r="FN16" s="220"/>
      <c r="FO16" s="220"/>
      <c r="FP16" s="232"/>
    </row>
    <row r="17" spans="1:172" ht="12.75" hidden="1" customHeight="1" x14ac:dyDescent="0.25">
      <c r="A17" s="87" t="s">
        <v>27</v>
      </c>
      <c r="B17" s="78">
        <v>7848</v>
      </c>
      <c r="C17" s="29">
        <v>2542</v>
      </c>
      <c r="D17" s="29">
        <v>12569</v>
      </c>
      <c r="E17" s="29">
        <v>5498</v>
      </c>
      <c r="F17" s="29">
        <v>3525</v>
      </c>
      <c r="G17" s="29">
        <v>5256</v>
      </c>
      <c r="H17" s="29">
        <v>1735</v>
      </c>
      <c r="I17" s="30">
        <v>3484</v>
      </c>
      <c r="J17" s="30">
        <v>4472</v>
      </c>
      <c r="K17" s="30">
        <v>17976</v>
      </c>
      <c r="L17" s="30">
        <v>11503</v>
      </c>
      <c r="M17" s="30">
        <v>2926</v>
      </c>
      <c r="N17" s="29">
        <v>9576</v>
      </c>
      <c r="O17" s="29">
        <v>11496</v>
      </c>
      <c r="P17" s="29">
        <v>9971</v>
      </c>
      <c r="Q17" s="29">
        <v>16951</v>
      </c>
      <c r="R17" s="29">
        <v>20760</v>
      </c>
      <c r="S17" s="29">
        <v>7200</v>
      </c>
      <c r="T17" s="29">
        <v>7977</v>
      </c>
      <c r="U17" s="48">
        <v>10485</v>
      </c>
      <c r="V17" s="48">
        <v>9838</v>
      </c>
      <c r="W17" s="48">
        <v>11484</v>
      </c>
      <c r="X17" s="48">
        <v>12828</v>
      </c>
      <c r="Y17" s="48">
        <v>4807</v>
      </c>
      <c r="Z17" s="29">
        <v>10368</v>
      </c>
      <c r="AA17" s="29">
        <v>5128</v>
      </c>
      <c r="AB17" s="29">
        <v>8741</v>
      </c>
      <c r="AC17" s="29">
        <v>7713</v>
      </c>
      <c r="AD17" s="29">
        <v>5397</v>
      </c>
      <c r="AE17" s="29">
        <v>14917</v>
      </c>
      <c r="AF17" s="29">
        <v>17490</v>
      </c>
      <c r="AG17" s="48">
        <v>6626</v>
      </c>
      <c r="AH17" s="48">
        <v>9585</v>
      </c>
      <c r="AI17" s="48">
        <v>10620</v>
      </c>
      <c r="AJ17" s="48">
        <v>22743</v>
      </c>
      <c r="AK17" s="48">
        <v>13251</v>
      </c>
      <c r="AL17" s="29">
        <v>6661</v>
      </c>
      <c r="AM17" s="29">
        <v>11270</v>
      </c>
      <c r="AN17" s="29">
        <v>12074</v>
      </c>
      <c r="AO17" s="29">
        <v>19605</v>
      </c>
      <c r="AP17" s="29">
        <v>16794</v>
      </c>
      <c r="AQ17" s="29">
        <v>16341</v>
      </c>
      <c r="AR17" s="29">
        <v>8197</v>
      </c>
      <c r="AS17" s="30">
        <v>17142</v>
      </c>
      <c r="AT17" s="30">
        <v>16092</v>
      </c>
      <c r="AU17" s="30">
        <v>19417</v>
      </c>
      <c r="AV17" s="32">
        <v>24537</v>
      </c>
      <c r="AW17" s="30">
        <v>13264</v>
      </c>
      <c r="AX17" s="29">
        <v>14469</v>
      </c>
      <c r="AY17" s="29">
        <v>15497</v>
      </c>
      <c r="AZ17" s="29">
        <v>20018</v>
      </c>
      <c r="BA17" s="29">
        <v>13192</v>
      </c>
      <c r="BB17" s="29">
        <v>15491</v>
      </c>
      <c r="BC17" s="29">
        <v>21506</v>
      </c>
      <c r="BD17" s="29">
        <v>25380</v>
      </c>
      <c r="BE17" s="30">
        <v>16478</v>
      </c>
      <c r="BF17" s="30">
        <v>31273</v>
      </c>
      <c r="BG17" s="30">
        <v>11689</v>
      </c>
      <c r="BH17" s="30">
        <v>34744</v>
      </c>
      <c r="BI17" s="30">
        <v>24252</v>
      </c>
      <c r="BJ17" s="41">
        <v>32555</v>
      </c>
      <c r="BK17" s="41">
        <v>14248</v>
      </c>
      <c r="BL17" s="41">
        <v>19327</v>
      </c>
      <c r="BM17" s="41">
        <v>32994</v>
      </c>
      <c r="BN17" s="41">
        <v>32789</v>
      </c>
      <c r="BO17" s="41">
        <v>25308</v>
      </c>
      <c r="BP17" s="41">
        <v>24795</v>
      </c>
      <c r="BQ17" s="42">
        <v>19608</v>
      </c>
      <c r="BR17" s="42">
        <v>46283</v>
      </c>
      <c r="BS17" s="42">
        <v>40766</v>
      </c>
      <c r="BT17" s="42">
        <v>29768</v>
      </c>
      <c r="BU17" s="42">
        <v>15652</v>
      </c>
      <c r="BV17" s="41">
        <v>18123</v>
      </c>
      <c r="BW17" s="41">
        <v>25484</v>
      </c>
      <c r="BX17" s="41">
        <v>42422</v>
      </c>
      <c r="BY17" s="41">
        <v>23743</v>
      </c>
      <c r="BZ17" s="42">
        <v>28137</v>
      </c>
      <c r="CA17" s="42">
        <v>41046</v>
      </c>
      <c r="CB17" s="42">
        <v>48003</v>
      </c>
      <c r="CC17" s="24">
        <v>58525</v>
      </c>
      <c r="CD17" s="24">
        <v>45059</v>
      </c>
      <c r="CE17" s="24">
        <v>50959</v>
      </c>
      <c r="CF17" s="24">
        <v>32047</v>
      </c>
      <c r="CG17" s="24">
        <v>29575</v>
      </c>
      <c r="CH17" s="55">
        <v>30560</v>
      </c>
      <c r="CI17" s="37">
        <v>25483</v>
      </c>
      <c r="CJ17" s="37">
        <v>39691</v>
      </c>
      <c r="CK17" s="37">
        <v>28970</v>
      </c>
      <c r="CL17" s="37">
        <v>18507</v>
      </c>
      <c r="CM17" s="37">
        <v>35495</v>
      </c>
      <c r="CN17" s="37">
        <v>28940</v>
      </c>
      <c r="CO17" s="37">
        <v>51586</v>
      </c>
      <c r="CP17" s="37">
        <v>31423</v>
      </c>
      <c r="CQ17" s="37">
        <v>33190</v>
      </c>
      <c r="CR17" s="37">
        <v>50121</v>
      </c>
      <c r="CS17" s="100">
        <v>42945</v>
      </c>
      <c r="CT17" s="111">
        <v>29565</v>
      </c>
      <c r="CU17" s="37">
        <v>36621</v>
      </c>
      <c r="CV17" s="24">
        <v>31796</v>
      </c>
      <c r="CW17" s="38">
        <v>30696</v>
      </c>
      <c r="CX17" s="37">
        <v>65931</v>
      </c>
      <c r="CY17" s="24">
        <v>48510</v>
      </c>
      <c r="CZ17" s="24">
        <v>64254</v>
      </c>
      <c r="DA17" s="24">
        <v>58955</v>
      </c>
      <c r="DB17" s="24">
        <v>36547</v>
      </c>
      <c r="DC17" s="24">
        <v>38314</v>
      </c>
      <c r="DD17" s="24">
        <v>41149</v>
      </c>
      <c r="DE17" s="138">
        <v>33266</v>
      </c>
      <c r="DF17" s="128">
        <v>23679</v>
      </c>
      <c r="DG17" s="37">
        <v>27274</v>
      </c>
      <c r="DH17" s="24">
        <v>19329</v>
      </c>
      <c r="DI17" s="38">
        <v>19168</v>
      </c>
      <c r="DJ17" s="37">
        <v>12255</v>
      </c>
      <c r="DK17" s="24">
        <v>9102</v>
      </c>
      <c r="DL17" s="24">
        <v>10149</v>
      </c>
      <c r="DM17" s="24">
        <v>5181</v>
      </c>
      <c r="DN17" s="24">
        <v>12886</v>
      </c>
      <c r="DO17" s="24">
        <v>6095</v>
      </c>
      <c r="DP17" s="24">
        <v>6848</v>
      </c>
      <c r="DQ17" s="123">
        <v>3487</v>
      </c>
      <c r="DR17" s="176">
        <v>5518</v>
      </c>
      <c r="DS17" s="45">
        <v>7978</v>
      </c>
      <c r="DT17" s="45"/>
      <c r="DU17" s="45"/>
      <c r="DV17" s="45"/>
      <c r="DW17" s="45"/>
      <c r="DX17" s="45"/>
      <c r="DY17" s="167"/>
      <c r="DZ17" s="167"/>
      <c r="EA17" s="167"/>
      <c r="EB17" s="168"/>
      <c r="EC17" s="168"/>
      <c r="ED17" s="221">
        <f t="shared" si="0"/>
        <v>0</v>
      </c>
      <c r="EE17" s="221">
        <f t="shared" si="1"/>
        <v>0</v>
      </c>
      <c r="EF17" s="221">
        <f t="shared" si="2"/>
        <v>0</v>
      </c>
      <c r="EG17" s="210"/>
      <c r="EH17" s="220"/>
      <c r="EI17" s="222"/>
      <c r="EJ17" s="220"/>
      <c r="EK17" s="232"/>
      <c r="EL17" s="232"/>
      <c r="EM17" s="232"/>
      <c r="EN17" s="232"/>
      <c r="EO17" s="232"/>
      <c r="EP17" s="232"/>
      <c r="EQ17" s="232"/>
      <c r="ER17" s="232"/>
      <c r="ES17" s="210"/>
      <c r="ET17" s="220"/>
      <c r="EU17" s="168"/>
      <c r="EV17" s="168"/>
      <c r="EW17" s="220"/>
      <c r="EX17" s="220"/>
      <c r="EY17" s="222"/>
      <c r="EZ17" s="220"/>
      <c r="FA17" s="220"/>
      <c r="FB17" s="220"/>
      <c r="FC17" s="220"/>
      <c r="FD17" s="232"/>
      <c r="FE17" s="210"/>
      <c r="FF17" s="220"/>
      <c r="FG17" s="168"/>
      <c r="FH17" s="168"/>
      <c r="FI17" s="220"/>
      <c r="FJ17" s="220"/>
      <c r="FK17" s="222"/>
      <c r="FL17" s="220"/>
      <c r="FM17" s="220"/>
      <c r="FN17" s="220"/>
      <c r="FO17" s="220"/>
      <c r="FP17" s="232"/>
    </row>
    <row r="18" spans="1:172" ht="13.2" x14ac:dyDescent="0.25">
      <c r="A18" s="88" t="s">
        <v>66</v>
      </c>
      <c r="B18" s="79"/>
      <c r="C18" s="62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2"/>
      <c r="O18" s="62"/>
      <c r="P18" s="62"/>
      <c r="Q18" s="62"/>
      <c r="R18" s="62"/>
      <c r="S18" s="62"/>
      <c r="T18" s="62"/>
      <c r="U18" s="64"/>
      <c r="V18" s="64"/>
      <c r="W18" s="64"/>
      <c r="X18" s="64"/>
      <c r="Y18" s="64"/>
      <c r="Z18" s="62"/>
      <c r="AA18" s="62"/>
      <c r="AB18" s="62"/>
      <c r="AC18" s="62"/>
      <c r="AD18" s="62"/>
      <c r="AE18" s="62"/>
      <c r="AF18" s="62"/>
      <c r="AG18" s="64"/>
      <c r="AH18" s="64"/>
      <c r="AI18" s="64"/>
      <c r="AJ18" s="64"/>
      <c r="AK18" s="64"/>
      <c r="AL18" s="62"/>
      <c r="AM18" s="62"/>
      <c r="AN18" s="62"/>
      <c r="AO18" s="62"/>
      <c r="AP18" s="62"/>
      <c r="AQ18" s="62"/>
      <c r="AR18" s="62"/>
      <c r="AS18" s="63"/>
      <c r="AT18" s="63"/>
      <c r="AU18" s="63"/>
      <c r="AV18" s="65"/>
      <c r="AW18" s="63"/>
      <c r="AX18" s="62"/>
      <c r="AY18" s="62"/>
      <c r="AZ18" s="62"/>
      <c r="BA18" s="62"/>
      <c r="BB18" s="62"/>
      <c r="BC18" s="62"/>
      <c r="BD18" s="62"/>
      <c r="BE18" s="63"/>
      <c r="BF18" s="63"/>
      <c r="BG18" s="63"/>
      <c r="BH18" s="63"/>
      <c r="BI18" s="63"/>
      <c r="BJ18" s="66"/>
      <c r="BK18" s="66"/>
      <c r="BL18" s="66"/>
      <c r="BM18" s="66"/>
      <c r="BN18" s="66"/>
      <c r="BO18" s="66"/>
      <c r="BP18" s="66"/>
      <c r="BQ18" s="67"/>
      <c r="BR18" s="67"/>
      <c r="BS18" s="67"/>
      <c r="BT18" s="67"/>
      <c r="BU18" s="67"/>
      <c r="BV18" s="66"/>
      <c r="BW18" s="66"/>
      <c r="BX18" s="66"/>
      <c r="BY18" s="66"/>
      <c r="BZ18" s="67"/>
      <c r="CA18" s="67"/>
      <c r="CB18" s="67"/>
      <c r="CC18" s="68"/>
      <c r="CD18" s="68"/>
      <c r="CE18" s="68"/>
      <c r="CF18" s="68"/>
      <c r="CG18" s="68"/>
      <c r="CH18" s="69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101"/>
      <c r="CT18" s="112"/>
      <c r="CU18" s="70"/>
      <c r="CV18" s="68"/>
      <c r="CW18" s="71"/>
      <c r="CX18" s="70"/>
      <c r="CY18" s="68"/>
      <c r="CZ18" s="68"/>
      <c r="DA18" s="68"/>
      <c r="DB18" s="68"/>
      <c r="DC18" s="68"/>
      <c r="DD18" s="68"/>
      <c r="DE18" s="139"/>
      <c r="DF18" s="129">
        <f>DF16+DF17</f>
        <v>28321</v>
      </c>
      <c r="DG18" s="72">
        <f t="shared" ref="DG18:DQ18" si="3">DG16+DG17</f>
        <v>28376</v>
      </c>
      <c r="DH18" s="72">
        <f t="shared" si="3"/>
        <v>21321</v>
      </c>
      <c r="DI18" s="72">
        <f t="shared" si="3"/>
        <v>22688</v>
      </c>
      <c r="DJ18" s="72">
        <f t="shared" si="3"/>
        <v>12381</v>
      </c>
      <c r="DK18" s="72">
        <f t="shared" si="3"/>
        <v>33327</v>
      </c>
      <c r="DL18" s="72">
        <f t="shared" si="3"/>
        <v>32085</v>
      </c>
      <c r="DM18" s="72">
        <f t="shared" si="3"/>
        <v>25350</v>
      </c>
      <c r="DN18" s="72">
        <f t="shared" si="3"/>
        <v>33482</v>
      </c>
      <c r="DO18" s="72">
        <f t="shared" si="3"/>
        <v>37234</v>
      </c>
      <c r="DP18" s="72">
        <f t="shared" si="3"/>
        <v>19195</v>
      </c>
      <c r="DQ18" s="120">
        <f t="shared" si="3"/>
        <v>15937</v>
      </c>
      <c r="DR18" s="183">
        <v>32.6</v>
      </c>
      <c r="DS18" s="184">
        <v>43.8</v>
      </c>
      <c r="DT18" s="184">
        <v>39</v>
      </c>
      <c r="DU18" s="184">
        <v>32.700000000000003</v>
      </c>
      <c r="DV18" s="184">
        <v>43.3</v>
      </c>
      <c r="DW18" s="184">
        <v>70.3</v>
      </c>
      <c r="DX18" s="184">
        <v>54.6</v>
      </c>
      <c r="DY18" s="185">
        <v>43.4</v>
      </c>
      <c r="DZ18" s="185">
        <v>48.8</v>
      </c>
      <c r="EA18" s="185">
        <v>45.6</v>
      </c>
      <c r="EB18" s="186">
        <v>45.5</v>
      </c>
      <c r="EC18" s="186">
        <v>60.7</v>
      </c>
      <c r="ED18" s="223">
        <f t="shared" si="0"/>
        <v>665.4000000000002</v>
      </c>
      <c r="EE18" s="223">
        <f t="shared" si="1"/>
        <v>673.40000000000009</v>
      </c>
      <c r="EF18" s="223">
        <f t="shared" si="2"/>
        <v>655.69999999999993</v>
      </c>
      <c r="EG18" s="211">
        <v>64.2</v>
      </c>
      <c r="EH18" s="185">
        <v>52.6</v>
      </c>
      <c r="EI18" s="223">
        <v>51.3</v>
      </c>
      <c r="EJ18" s="185">
        <v>45.9</v>
      </c>
      <c r="EK18" s="233">
        <v>57.4</v>
      </c>
      <c r="EL18" s="233">
        <v>57.6</v>
      </c>
      <c r="EM18" s="233">
        <v>31.2</v>
      </c>
      <c r="EN18" s="233">
        <v>71.599999999999994</v>
      </c>
      <c r="EO18" s="233">
        <v>47.5</v>
      </c>
      <c r="EP18" s="233">
        <v>53.2</v>
      </c>
      <c r="EQ18" s="233">
        <v>76.7</v>
      </c>
      <c r="ER18" s="233">
        <v>56.2</v>
      </c>
      <c r="ES18" s="211">
        <v>59.3</v>
      </c>
      <c r="ET18" s="185">
        <v>59.6</v>
      </c>
      <c r="EU18" s="186">
        <v>57</v>
      </c>
      <c r="EV18" s="186">
        <v>58.6</v>
      </c>
      <c r="EW18" s="185">
        <v>46</v>
      </c>
      <c r="EX18" s="185">
        <v>74.599999999999994</v>
      </c>
      <c r="EY18" s="223">
        <v>46.3</v>
      </c>
      <c r="EZ18" s="185">
        <v>55.8</v>
      </c>
      <c r="FA18" s="185">
        <v>50.7</v>
      </c>
      <c r="FB18" s="185">
        <v>35.4</v>
      </c>
      <c r="FC18" s="185">
        <v>80.5</v>
      </c>
      <c r="FD18" s="233">
        <v>49.6</v>
      </c>
      <c r="FE18" s="211">
        <v>63.6</v>
      </c>
      <c r="FF18" s="185">
        <v>40.1</v>
      </c>
      <c r="FG18" s="186">
        <v>36.200000000000003</v>
      </c>
      <c r="FH18" s="186">
        <v>65.5</v>
      </c>
      <c r="FI18" s="185">
        <v>46.4</v>
      </c>
      <c r="FJ18" s="185">
        <v>42.4</v>
      </c>
      <c r="FK18" s="223">
        <v>71.3</v>
      </c>
      <c r="FL18" s="185">
        <v>53.1</v>
      </c>
      <c r="FM18" s="185">
        <v>54.9</v>
      </c>
      <c r="FN18" s="185">
        <v>64.099999999999994</v>
      </c>
      <c r="FO18" s="185">
        <v>49.8</v>
      </c>
      <c r="FP18" s="233">
        <v>68.3</v>
      </c>
    </row>
    <row r="19" spans="1:172" ht="13.2" x14ac:dyDescent="0.25">
      <c r="A19" s="87"/>
      <c r="B19" s="78"/>
      <c r="C19" s="29"/>
      <c r="D19" s="29"/>
      <c r="E19" s="29"/>
      <c r="F19" s="29"/>
      <c r="G19" s="29"/>
      <c r="H19" s="29"/>
      <c r="I19" s="30"/>
      <c r="J19" s="30"/>
      <c r="K19" s="30"/>
      <c r="L19" s="30"/>
      <c r="M19" s="30"/>
      <c r="N19" s="29"/>
      <c r="O19" s="29"/>
      <c r="P19" s="29"/>
      <c r="Q19" s="29"/>
      <c r="R19" s="29"/>
      <c r="S19" s="29"/>
      <c r="T19" s="29"/>
      <c r="U19" s="48"/>
      <c r="V19" s="48"/>
      <c r="W19" s="48"/>
      <c r="X19" s="48"/>
      <c r="Y19" s="48"/>
      <c r="Z19" s="29"/>
      <c r="AA19" s="29"/>
      <c r="AB19" s="29"/>
      <c r="AC19" s="29"/>
      <c r="AD19" s="29"/>
      <c r="AE19" s="29"/>
      <c r="AF19" s="29"/>
      <c r="AG19" s="48"/>
      <c r="AH19" s="48"/>
      <c r="AI19" s="48"/>
      <c r="AJ19" s="48"/>
      <c r="AK19" s="48"/>
      <c r="AL19" s="29"/>
      <c r="AM19" s="29"/>
      <c r="AN19" s="29"/>
      <c r="AO19" s="29"/>
      <c r="AP19" s="29"/>
      <c r="AQ19" s="29"/>
      <c r="AR19" s="29"/>
      <c r="AS19" s="30"/>
      <c r="AT19" s="30"/>
      <c r="AU19" s="30"/>
      <c r="AV19" s="30"/>
      <c r="AW19" s="30"/>
      <c r="AX19" s="29"/>
      <c r="AY19" s="29"/>
      <c r="AZ19" s="29"/>
      <c r="BA19" s="29"/>
      <c r="BB19" s="29"/>
      <c r="BC19" s="29"/>
      <c r="BD19" s="29"/>
      <c r="BE19" s="30"/>
      <c r="BF19" s="30"/>
      <c r="BG19" s="30"/>
      <c r="BH19" s="30"/>
      <c r="BI19" s="30"/>
      <c r="BJ19" s="41"/>
      <c r="BK19" s="41"/>
      <c r="BL19" s="41"/>
      <c r="BM19" s="41"/>
      <c r="BN19" s="41"/>
      <c r="BO19" s="41"/>
      <c r="BP19" s="41"/>
      <c r="BQ19" s="42"/>
      <c r="BR19" s="42"/>
      <c r="BS19" s="42"/>
      <c r="BT19" s="42"/>
      <c r="BU19" s="42"/>
      <c r="BV19" s="41"/>
      <c r="BW19" s="41"/>
      <c r="BX19" s="41"/>
      <c r="BY19" s="41"/>
      <c r="BZ19" s="42"/>
      <c r="CA19" s="40"/>
      <c r="CB19" s="40"/>
      <c r="CC19" s="24"/>
      <c r="CD19" s="24"/>
      <c r="CE19" s="24"/>
      <c r="CF19" s="24"/>
      <c r="CG19" s="24"/>
      <c r="CH19" s="55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100"/>
      <c r="CT19" s="111"/>
      <c r="CU19" s="24"/>
      <c r="CV19" s="24"/>
      <c r="CW19" s="38"/>
      <c r="CX19" s="37"/>
      <c r="CY19" s="24"/>
      <c r="CZ19" s="24"/>
      <c r="DA19" s="24"/>
      <c r="DB19" s="24"/>
      <c r="DC19" s="24"/>
      <c r="DD19" s="24"/>
      <c r="DE19" s="138"/>
      <c r="DF19" s="128"/>
      <c r="DG19" s="37"/>
      <c r="DH19" s="24"/>
      <c r="DI19" s="38"/>
      <c r="DJ19" s="37"/>
      <c r="DK19" s="24"/>
      <c r="DL19" s="24"/>
      <c r="DM19" s="24"/>
      <c r="DN19" s="24"/>
      <c r="DO19" s="24"/>
      <c r="DP19" s="24"/>
      <c r="DQ19" s="123"/>
      <c r="DR19" s="176"/>
      <c r="DS19" s="45"/>
      <c r="DT19" s="45"/>
      <c r="DU19" s="45"/>
      <c r="DV19" s="45"/>
      <c r="DW19" s="45"/>
      <c r="DX19" s="45"/>
      <c r="DY19" s="167"/>
      <c r="DZ19" s="167"/>
      <c r="EA19" s="167"/>
      <c r="EB19" s="168"/>
      <c r="EC19" s="168"/>
      <c r="ED19" s="272"/>
      <c r="EE19" s="272"/>
      <c r="EF19" s="272"/>
      <c r="EG19" s="5"/>
      <c r="EH19" s="9"/>
      <c r="EI19" s="14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Y19" s="14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K19" s="14"/>
      <c r="FL19" s="9"/>
      <c r="FM19" s="9"/>
      <c r="FN19" s="9"/>
      <c r="FO19" s="9"/>
      <c r="FP19" s="10"/>
    </row>
    <row r="20" spans="1:172" ht="13.2" x14ac:dyDescent="0.25">
      <c r="A20" s="86" t="s">
        <v>28</v>
      </c>
      <c r="B20" s="77">
        <v>1343</v>
      </c>
      <c r="C20" s="20">
        <v>1056</v>
      </c>
      <c r="D20" s="20">
        <v>756</v>
      </c>
      <c r="E20" s="20">
        <v>1191</v>
      </c>
      <c r="F20" s="20">
        <v>1717</v>
      </c>
      <c r="G20" s="20">
        <v>805</v>
      </c>
      <c r="H20" s="20">
        <v>465</v>
      </c>
      <c r="I20" s="26">
        <v>620</v>
      </c>
      <c r="J20" s="26">
        <v>3154</v>
      </c>
      <c r="K20" s="26">
        <v>1092</v>
      </c>
      <c r="L20" s="26">
        <v>765</v>
      </c>
      <c r="M20" s="26">
        <v>929</v>
      </c>
      <c r="N20" s="20">
        <v>2047</v>
      </c>
      <c r="O20" s="20">
        <v>801</v>
      </c>
      <c r="P20" s="20">
        <v>482</v>
      </c>
      <c r="Q20" s="20">
        <v>383</v>
      </c>
      <c r="R20" s="20">
        <v>1268</v>
      </c>
      <c r="S20" s="20">
        <v>3006</v>
      </c>
      <c r="T20" s="20">
        <v>477</v>
      </c>
      <c r="U20" s="44">
        <v>791</v>
      </c>
      <c r="V20" s="44">
        <v>1232</v>
      </c>
      <c r="W20" s="44">
        <v>2271</v>
      </c>
      <c r="X20" s="44">
        <v>2816</v>
      </c>
      <c r="Y20" s="44">
        <v>572</v>
      </c>
      <c r="Z20" s="20">
        <v>1395</v>
      </c>
      <c r="AA20" s="20">
        <v>342</v>
      </c>
      <c r="AB20" s="20">
        <v>1198</v>
      </c>
      <c r="AC20" s="20">
        <v>571</v>
      </c>
      <c r="AD20" s="20">
        <v>1415</v>
      </c>
      <c r="AE20" s="20">
        <v>2372</v>
      </c>
      <c r="AF20" s="20">
        <v>1489</v>
      </c>
      <c r="AG20" s="44">
        <v>541</v>
      </c>
      <c r="AH20" s="44">
        <v>1532</v>
      </c>
      <c r="AI20" s="44">
        <v>1709</v>
      </c>
      <c r="AJ20" s="44">
        <v>1851</v>
      </c>
      <c r="AK20" s="44">
        <v>992</v>
      </c>
      <c r="AL20" s="20">
        <v>2501</v>
      </c>
      <c r="AM20" s="20">
        <v>1493</v>
      </c>
      <c r="AN20" s="20">
        <v>515</v>
      </c>
      <c r="AO20" s="20">
        <v>3050</v>
      </c>
      <c r="AP20" s="20">
        <v>447</v>
      </c>
      <c r="AQ20" s="20">
        <v>1548</v>
      </c>
      <c r="AR20" s="20">
        <v>1411</v>
      </c>
      <c r="AS20" s="26">
        <v>1445</v>
      </c>
      <c r="AT20" s="26">
        <v>2066</v>
      </c>
      <c r="AU20" s="26">
        <v>1865</v>
      </c>
      <c r="AV20" s="26">
        <v>1501</v>
      </c>
      <c r="AW20" s="26">
        <v>3042</v>
      </c>
      <c r="AX20" s="20">
        <v>652</v>
      </c>
      <c r="AY20" s="20">
        <v>1284</v>
      </c>
      <c r="AZ20" s="20">
        <v>341</v>
      </c>
      <c r="BA20" s="20">
        <v>1404</v>
      </c>
      <c r="BB20" s="20">
        <v>1137</v>
      </c>
      <c r="BC20" s="20">
        <v>1177</v>
      </c>
      <c r="BD20" s="20">
        <v>2266</v>
      </c>
      <c r="BE20" s="26">
        <v>2024</v>
      </c>
      <c r="BF20" s="26">
        <v>969</v>
      </c>
      <c r="BG20" s="26">
        <v>1244</v>
      </c>
      <c r="BH20" s="26">
        <v>2457</v>
      </c>
      <c r="BI20" s="26">
        <v>834</v>
      </c>
      <c r="BJ20" s="47">
        <v>3280</v>
      </c>
      <c r="BK20" s="47">
        <v>1287</v>
      </c>
      <c r="BL20" s="47">
        <v>768</v>
      </c>
      <c r="BM20" s="47">
        <v>391</v>
      </c>
      <c r="BN20" s="47">
        <v>1333</v>
      </c>
      <c r="BO20" s="47">
        <v>2052</v>
      </c>
      <c r="BP20" s="47">
        <v>1451</v>
      </c>
      <c r="BQ20" s="40">
        <v>817</v>
      </c>
      <c r="BR20" s="40">
        <v>2095</v>
      </c>
      <c r="BS20" s="40">
        <v>1131</v>
      </c>
      <c r="BT20" s="40">
        <v>2157</v>
      </c>
      <c r="BU20" s="47">
        <v>1366</v>
      </c>
      <c r="BV20" s="47">
        <v>582</v>
      </c>
      <c r="BW20" s="47">
        <v>622</v>
      </c>
      <c r="BX20" s="47">
        <v>916</v>
      </c>
      <c r="BY20" s="47">
        <v>3422</v>
      </c>
      <c r="BZ20" s="40">
        <v>624</v>
      </c>
      <c r="CA20" s="40">
        <v>1294</v>
      </c>
      <c r="CB20" s="40">
        <v>3385</v>
      </c>
      <c r="CC20" s="28">
        <v>1337</v>
      </c>
      <c r="CD20" s="28">
        <v>1143</v>
      </c>
      <c r="CE20" s="28">
        <v>2447</v>
      </c>
      <c r="CF20" s="28">
        <v>879</v>
      </c>
      <c r="CG20" s="28">
        <v>784</v>
      </c>
      <c r="CH20" s="54">
        <v>3534</v>
      </c>
      <c r="CI20" s="35">
        <v>764</v>
      </c>
      <c r="CJ20" s="35">
        <v>1142</v>
      </c>
      <c r="CK20" s="35">
        <v>1723</v>
      </c>
      <c r="CL20" s="35">
        <v>1987</v>
      </c>
      <c r="CM20" s="35">
        <v>1120</v>
      </c>
      <c r="CN20" s="35">
        <v>3613</v>
      </c>
      <c r="CO20" s="35">
        <v>1574</v>
      </c>
      <c r="CP20" s="35">
        <v>1621</v>
      </c>
      <c r="CQ20" s="35">
        <v>5889</v>
      </c>
      <c r="CR20" s="35">
        <v>715</v>
      </c>
      <c r="CS20" s="99">
        <v>1152</v>
      </c>
      <c r="CT20" s="110">
        <v>1333</v>
      </c>
      <c r="CU20" s="35">
        <v>4783</v>
      </c>
      <c r="CV20" s="28">
        <v>1027</v>
      </c>
      <c r="CW20" s="36">
        <v>1024</v>
      </c>
      <c r="CX20" s="35">
        <v>5966</v>
      </c>
      <c r="CY20" s="28">
        <v>981</v>
      </c>
      <c r="CZ20" s="28">
        <v>2238</v>
      </c>
      <c r="DA20" s="28">
        <v>4764</v>
      </c>
      <c r="DB20" s="28">
        <v>3170</v>
      </c>
      <c r="DC20" s="28">
        <v>4084</v>
      </c>
      <c r="DD20" s="28">
        <v>2828</v>
      </c>
      <c r="DE20" s="137">
        <v>4765</v>
      </c>
      <c r="DF20" s="127">
        <v>1411</v>
      </c>
      <c r="DG20" s="35">
        <v>1542</v>
      </c>
      <c r="DH20" s="28">
        <v>1370</v>
      </c>
      <c r="DI20" s="36">
        <v>1989</v>
      </c>
      <c r="DJ20" s="35">
        <v>2482</v>
      </c>
      <c r="DK20" s="28">
        <v>2218</v>
      </c>
      <c r="DL20" s="28">
        <v>2603</v>
      </c>
      <c r="DM20" s="28">
        <v>3451</v>
      </c>
      <c r="DN20" s="28">
        <v>3179</v>
      </c>
      <c r="DO20" s="28">
        <v>3924</v>
      </c>
      <c r="DP20" s="28">
        <v>3701</v>
      </c>
      <c r="DQ20" s="122">
        <v>1215</v>
      </c>
      <c r="DR20" s="179">
        <v>1.6</v>
      </c>
      <c r="DS20" s="180">
        <v>1.9</v>
      </c>
      <c r="DT20" s="180">
        <v>2.4</v>
      </c>
      <c r="DU20" s="180">
        <v>2.1</v>
      </c>
      <c r="DV20" s="180">
        <v>2.5</v>
      </c>
      <c r="DW20" s="180">
        <v>1</v>
      </c>
      <c r="DX20" s="180">
        <v>3.7</v>
      </c>
      <c r="DY20" s="181">
        <v>2.7</v>
      </c>
      <c r="DZ20" s="181">
        <v>4</v>
      </c>
      <c r="EA20" s="181">
        <v>2.4</v>
      </c>
      <c r="EB20" s="182">
        <v>3</v>
      </c>
      <c r="EC20" s="182">
        <v>2.5</v>
      </c>
      <c r="ED20" s="221">
        <f t="shared" si="0"/>
        <v>47.300000000000004</v>
      </c>
      <c r="EE20" s="221">
        <f t="shared" si="1"/>
        <v>48.3</v>
      </c>
      <c r="EF20" s="221">
        <f t="shared" si="2"/>
        <v>43.9</v>
      </c>
      <c r="EG20" s="209">
        <v>2</v>
      </c>
      <c r="EH20" s="181">
        <v>2.5</v>
      </c>
      <c r="EI20" s="221">
        <v>3.5</v>
      </c>
      <c r="EJ20" s="181">
        <v>3.8</v>
      </c>
      <c r="EK20" s="231">
        <v>3.6</v>
      </c>
      <c r="EL20" s="231">
        <v>1.9</v>
      </c>
      <c r="EM20" s="231">
        <v>3.2</v>
      </c>
      <c r="EN20" s="231">
        <v>4.0999999999999996</v>
      </c>
      <c r="EO20" s="231">
        <v>5.4</v>
      </c>
      <c r="EP20" s="231">
        <v>6.1</v>
      </c>
      <c r="EQ20" s="231">
        <v>6.5</v>
      </c>
      <c r="ER20" s="231">
        <v>4.7</v>
      </c>
      <c r="ES20" s="209">
        <v>3.2</v>
      </c>
      <c r="ET20" s="181">
        <v>2</v>
      </c>
      <c r="EU20" s="182">
        <v>3.3</v>
      </c>
      <c r="EV20" s="182">
        <v>2</v>
      </c>
      <c r="EW20" s="181">
        <v>3.6</v>
      </c>
      <c r="EX20" s="181">
        <v>4.2</v>
      </c>
      <c r="EY20" s="221">
        <v>3.9</v>
      </c>
      <c r="EZ20" s="181">
        <v>3.8</v>
      </c>
      <c r="FA20" s="181">
        <v>6</v>
      </c>
      <c r="FB20" s="181">
        <v>5.3</v>
      </c>
      <c r="FC20" s="181">
        <v>6.4</v>
      </c>
      <c r="FD20" s="231">
        <v>4.5999999999999996</v>
      </c>
      <c r="FE20" s="209">
        <v>3.8</v>
      </c>
      <c r="FF20" s="181">
        <v>4.5</v>
      </c>
      <c r="FG20" s="182">
        <v>2.4</v>
      </c>
      <c r="FH20" s="182">
        <v>2.9</v>
      </c>
      <c r="FI20" s="181">
        <v>4</v>
      </c>
      <c r="FJ20" s="181">
        <v>3.3</v>
      </c>
      <c r="FK20" s="221">
        <v>2.7</v>
      </c>
      <c r="FL20" s="181">
        <v>4.0999999999999996</v>
      </c>
      <c r="FM20" s="181">
        <v>4.2</v>
      </c>
      <c r="FN20" s="181">
        <v>4.9000000000000004</v>
      </c>
      <c r="FO20" s="181">
        <v>4.3</v>
      </c>
      <c r="FP20" s="231">
        <v>2.8</v>
      </c>
    </row>
    <row r="21" spans="1:172" ht="13.2" x14ac:dyDescent="0.25">
      <c r="A21" s="87"/>
      <c r="B21" s="78"/>
      <c r="C21" s="29"/>
      <c r="D21" s="29"/>
      <c r="E21" s="29"/>
      <c r="F21" s="29"/>
      <c r="G21" s="29"/>
      <c r="H21" s="29"/>
      <c r="I21" s="30"/>
      <c r="J21" s="30"/>
      <c r="K21" s="30"/>
      <c r="L21" s="30"/>
      <c r="M21" s="30"/>
      <c r="N21" s="29"/>
      <c r="O21" s="29"/>
      <c r="P21" s="29"/>
      <c r="Q21" s="29"/>
      <c r="R21" s="29"/>
      <c r="S21" s="29"/>
      <c r="T21" s="29"/>
      <c r="U21" s="48"/>
      <c r="V21" s="48"/>
      <c r="W21" s="48"/>
      <c r="X21" s="48"/>
      <c r="Y21" s="48"/>
      <c r="Z21" s="29"/>
      <c r="AA21" s="29"/>
      <c r="AB21" s="29"/>
      <c r="AC21" s="29"/>
      <c r="AD21" s="29"/>
      <c r="AE21" s="29"/>
      <c r="AF21" s="29"/>
      <c r="AG21" s="48"/>
      <c r="AH21" s="48"/>
      <c r="AI21" s="48"/>
      <c r="AJ21" s="48"/>
      <c r="AK21" s="48"/>
      <c r="AL21" s="29"/>
      <c r="AM21" s="29"/>
      <c r="AN21" s="29"/>
      <c r="AO21" s="29"/>
      <c r="AP21" s="29"/>
      <c r="AQ21" s="29"/>
      <c r="AR21" s="29"/>
      <c r="AS21" s="30"/>
      <c r="AT21" s="30"/>
      <c r="AU21" s="30"/>
      <c r="AV21" s="30"/>
      <c r="AW21" s="30"/>
      <c r="AX21" s="29"/>
      <c r="AY21" s="29"/>
      <c r="AZ21" s="29"/>
      <c r="BA21" s="29"/>
      <c r="BB21" s="29"/>
      <c r="BC21" s="29"/>
      <c r="BD21" s="29"/>
      <c r="BE21" s="30"/>
      <c r="BF21" s="30"/>
      <c r="BG21" s="30"/>
      <c r="BH21" s="30"/>
      <c r="BI21" s="30"/>
      <c r="BJ21" s="41"/>
      <c r="BK21" s="41"/>
      <c r="BL21" s="41"/>
      <c r="BM21" s="41"/>
      <c r="BN21" s="41"/>
      <c r="BO21" s="41"/>
      <c r="BP21" s="41"/>
      <c r="BQ21" s="42"/>
      <c r="BR21" s="42"/>
      <c r="BS21" s="42"/>
      <c r="BT21" s="42"/>
      <c r="BU21" s="42"/>
      <c r="BV21" s="41"/>
      <c r="BW21" s="41"/>
      <c r="BX21" s="41"/>
      <c r="BY21" s="41"/>
      <c r="BZ21" s="42"/>
      <c r="CA21" s="40"/>
      <c r="CB21" s="40"/>
      <c r="CC21" s="24"/>
      <c r="CD21" s="24"/>
      <c r="CE21" s="24"/>
      <c r="CF21" s="24"/>
      <c r="CG21" s="24"/>
      <c r="CH21" s="55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100"/>
      <c r="CT21" s="111"/>
      <c r="CU21" s="24"/>
      <c r="CV21" s="24"/>
      <c r="CW21" s="38"/>
      <c r="CX21" s="37"/>
      <c r="CY21" s="24"/>
      <c r="CZ21" s="24"/>
      <c r="DA21" s="24"/>
      <c r="DB21" s="24"/>
      <c r="DC21" s="24"/>
      <c r="DD21" s="24"/>
      <c r="DE21" s="138"/>
      <c r="DF21" s="128"/>
      <c r="DG21" s="37"/>
      <c r="DH21" s="24"/>
      <c r="DI21" s="38"/>
      <c r="DJ21" s="37"/>
      <c r="DK21" s="24"/>
      <c r="DL21" s="24"/>
      <c r="DM21" s="24"/>
      <c r="DN21" s="24"/>
      <c r="DO21" s="24"/>
      <c r="DP21" s="24"/>
      <c r="DQ21" s="123"/>
      <c r="DR21" s="176"/>
      <c r="DS21" s="45"/>
      <c r="DT21" s="45"/>
      <c r="DU21" s="45"/>
      <c r="DV21" s="45"/>
      <c r="DW21" s="45"/>
      <c r="DX21" s="45"/>
      <c r="DY21" s="167"/>
      <c r="DZ21" s="167"/>
      <c r="EA21" s="167"/>
      <c r="EB21" s="168"/>
      <c r="EC21" s="168"/>
      <c r="ED21" s="272"/>
      <c r="EE21" s="272"/>
      <c r="EF21" s="272"/>
      <c r="EG21" s="5"/>
      <c r="EH21" s="9"/>
      <c r="EI21" s="14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Y21" s="14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K21" s="14"/>
      <c r="FL21" s="9"/>
      <c r="FM21" s="9"/>
      <c r="FN21" s="9"/>
      <c r="FO21" s="9"/>
      <c r="FP21" s="10"/>
    </row>
    <row r="22" spans="1:172" ht="13.2" x14ac:dyDescent="0.25">
      <c r="A22" s="86" t="s">
        <v>2</v>
      </c>
      <c r="B22" s="77">
        <v>11042</v>
      </c>
      <c r="C22" s="20">
        <v>9409</v>
      </c>
      <c r="D22" s="20">
        <v>11680</v>
      </c>
      <c r="E22" s="20">
        <v>9761</v>
      </c>
      <c r="F22" s="20">
        <v>12528</v>
      </c>
      <c r="G22" s="20">
        <v>7147</v>
      </c>
      <c r="H22" s="20">
        <v>8035</v>
      </c>
      <c r="I22" s="26">
        <v>9686</v>
      </c>
      <c r="J22" s="26">
        <v>7461</v>
      </c>
      <c r="K22" s="26">
        <v>10295</v>
      </c>
      <c r="L22" s="26">
        <v>11575</v>
      </c>
      <c r="M22" s="26">
        <v>9106</v>
      </c>
      <c r="N22" s="20">
        <v>9851</v>
      </c>
      <c r="O22" s="20">
        <v>11039</v>
      </c>
      <c r="P22" s="20">
        <v>12325</v>
      </c>
      <c r="Q22" s="20">
        <v>11016</v>
      </c>
      <c r="R22" s="20">
        <v>15157</v>
      </c>
      <c r="S22" s="20">
        <v>12821</v>
      </c>
      <c r="T22" s="20">
        <v>12289</v>
      </c>
      <c r="U22" s="44">
        <v>11465</v>
      </c>
      <c r="V22" s="44">
        <v>11039</v>
      </c>
      <c r="W22" s="44">
        <v>12574</v>
      </c>
      <c r="X22" s="44">
        <v>13244</v>
      </c>
      <c r="Y22" s="44">
        <v>12003</v>
      </c>
      <c r="Z22" s="20">
        <v>8501</v>
      </c>
      <c r="AA22" s="20">
        <v>13282</v>
      </c>
      <c r="AB22" s="20">
        <v>13691</v>
      </c>
      <c r="AC22" s="20">
        <v>11883</v>
      </c>
      <c r="AD22" s="20">
        <v>3433</v>
      </c>
      <c r="AE22" s="20">
        <v>12894</v>
      </c>
      <c r="AF22" s="20">
        <v>13139</v>
      </c>
      <c r="AG22" s="44">
        <v>13015</v>
      </c>
      <c r="AH22" s="44">
        <v>13682</v>
      </c>
      <c r="AI22" s="44">
        <v>14484</v>
      </c>
      <c r="AJ22" s="44">
        <v>13449</v>
      </c>
      <c r="AK22" s="44">
        <v>16075</v>
      </c>
      <c r="AL22" s="20">
        <v>13668</v>
      </c>
      <c r="AM22" s="20">
        <v>12920</v>
      </c>
      <c r="AN22" s="20">
        <v>15515</v>
      </c>
      <c r="AO22" s="20">
        <v>13548</v>
      </c>
      <c r="AP22" s="20">
        <v>14112</v>
      </c>
      <c r="AQ22" s="20">
        <v>12807</v>
      </c>
      <c r="AR22" s="20">
        <v>13100</v>
      </c>
      <c r="AS22" s="26">
        <v>16186</v>
      </c>
      <c r="AT22" s="26">
        <v>11917</v>
      </c>
      <c r="AU22" s="26">
        <v>12580</v>
      </c>
      <c r="AV22" s="26">
        <v>12045</v>
      </c>
      <c r="AW22" s="26">
        <v>14369</v>
      </c>
      <c r="AX22" s="20">
        <v>11289</v>
      </c>
      <c r="AY22" s="20">
        <v>12535</v>
      </c>
      <c r="AZ22" s="20">
        <v>16569</v>
      </c>
      <c r="BA22" s="20">
        <v>12930</v>
      </c>
      <c r="BB22" s="20">
        <v>15568</v>
      </c>
      <c r="BC22" s="20">
        <v>26183</v>
      </c>
      <c r="BD22" s="20">
        <v>13820</v>
      </c>
      <c r="BE22" s="26">
        <v>15829</v>
      </c>
      <c r="BF22" s="26">
        <v>16191</v>
      </c>
      <c r="BG22" s="26">
        <v>20039</v>
      </c>
      <c r="BH22" s="26">
        <v>17261</v>
      </c>
      <c r="BI22" s="26">
        <v>18253</v>
      </c>
      <c r="BJ22" s="47">
        <v>15962</v>
      </c>
      <c r="BK22" s="47">
        <v>15635</v>
      </c>
      <c r="BL22" s="47">
        <v>15437</v>
      </c>
      <c r="BM22" s="47">
        <v>16350</v>
      </c>
      <c r="BN22" s="47">
        <v>15699</v>
      </c>
      <c r="BO22" s="47">
        <v>17466</v>
      </c>
      <c r="BP22" s="47">
        <v>18317</v>
      </c>
      <c r="BQ22" s="40">
        <v>18536</v>
      </c>
      <c r="BR22" s="40">
        <v>15826</v>
      </c>
      <c r="BS22" s="49">
        <v>22138</v>
      </c>
      <c r="BT22" s="40">
        <v>19176</v>
      </c>
      <c r="BU22" s="47">
        <v>15627</v>
      </c>
      <c r="BV22" s="47">
        <v>16983</v>
      </c>
      <c r="BW22" s="47">
        <v>17456</v>
      </c>
      <c r="BX22" s="47">
        <v>17326</v>
      </c>
      <c r="BY22" s="47">
        <v>22507</v>
      </c>
      <c r="BZ22" s="40">
        <v>19383</v>
      </c>
      <c r="CA22" s="40">
        <v>15925</v>
      </c>
      <c r="CB22" s="40">
        <v>18172</v>
      </c>
      <c r="CC22" s="28">
        <v>19858</v>
      </c>
      <c r="CD22" s="28">
        <v>20944</v>
      </c>
      <c r="CE22" s="28">
        <v>19124</v>
      </c>
      <c r="CF22" s="28">
        <v>21448</v>
      </c>
      <c r="CG22" s="28">
        <v>14978</v>
      </c>
      <c r="CH22" s="54">
        <v>18637</v>
      </c>
      <c r="CI22" s="35">
        <v>15064</v>
      </c>
      <c r="CJ22" s="35">
        <v>15112</v>
      </c>
      <c r="CK22" s="35">
        <v>13843</v>
      </c>
      <c r="CL22" s="35">
        <v>16576</v>
      </c>
      <c r="CM22" s="35">
        <v>16987</v>
      </c>
      <c r="CN22" s="35">
        <v>19597</v>
      </c>
      <c r="CO22" s="35">
        <v>17833</v>
      </c>
      <c r="CP22" s="35">
        <v>18352</v>
      </c>
      <c r="CQ22" s="35">
        <v>27280</v>
      </c>
      <c r="CR22" s="35">
        <v>19957</v>
      </c>
      <c r="CS22" s="99">
        <v>19295</v>
      </c>
      <c r="CT22" s="110">
        <v>14668</v>
      </c>
      <c r="CU22" s="35">
        <v>17539</v>
      </c>
      <c r="CV22" s="28">
        <v>19542</v>
      </c>
      <c r="CW22" s="36">
        <v>20015</v>
      </c>
      <c r="CX22" s="35">
        <v>17784</v>
      </c>
      <c r="CY22" s="28">
        <v>17034</v>
      </c>
      <c r="CZ22" s="28">
        <v>25905</v>
      </c>
      <c r="DA22" s="28">
        <v>26656</v>
      </c>
      <c r="DB22" s="28">
        <v>33537</v>
      </c>
      <c r="DC22" s="28">
        <v>28968</v>
      </c>
      <c r="DD22" s="28">
        <v>32752</v>
      </c>
      <c r="DE22" s="137">
        <v>20067</v>
      </c>
      <c r="DF22" s="127">
        <v>15247</v>
      </c>
      <c r="DG22" s="35">
        <v>13482</v>
      </c>
      <c r="DH22" s="28">
        <v>15403</v>
      </c>
      <c r="DI22" s="36">
        <v>17860</v>
      </c>
      <c r="DJ22" s="35">
        <v>15120</v>
      </c>
      <c r="DK22" s="28">
        <v>21192</v>
      </c>
      <c r="DL22" s="28">
        <v>19751</v>
      </c>
      <c r="DM22" s="28">
        <v>24139</v>
      </c>
      <c r="DN22" s="28">
        <v>22909</v>
      </c>
      <c r="DO22" s="28">
        <v>19984</v>
      </c>
      <c r="DP22" s="28">
        <v>21370</v>
      </c>
      <c r="DQ22" s="122">
        <v>18937</v>
      </c>
      <c r="DR22" s="179">
        <v>19.3</v>
      </c>
      <c r="DS22" s="180">
        <v>26.1</v>
      </c>
      <c r="DT22" s="180">
        <v>27.7</v>
      </c>
      <c r="DU22" s="180">
        <v>22</v>
      </c>
      <c r="DV22" s="180">
        <v>27.1</v>
      </c>
      <c r="DW22" s="180">
        <v>20.6</v>
      </c>
      <c r="DX22" s="180">
        <v>24</v>
      </c>
      <c r="DY22" s="181">
        <v>24.9</v>
      </c>
      <c r="DZ22" s="181">
        <v>23.2</v>
      </c>
      <c r="EA22" s="181">
        <v>32.799999999999997</v>
      </c>
      <c r="EB22" s="182">
        <v>24</v>
      </c>
      <c r="EC22" s="182">
        <v>22.5</v>
      </c>
      <c r="ED22" s="221">
        <f t="shared" si="0"/>
        <v>301.5</v>
      </c>
      <c r="EE22" s="221">
        <f t="shared" si="1"/>
        <v>325.39999999999998</v>
      </c>
      <c r="EF22" s="221">
        <f>SUM(FE22:FP22)</f>
        <v>337.9</v>
      </c>
      <c r="EG22" s="209">
        <v>21.2</v>
      </c>
      <c r="EH22" s="181">
        <v>25.2</v>
      </c>
      <c r="EI22" s="221">
        <v>24.1</v>
      </c>
      <c r="EJ22" s="181">
        <v>23.1</v>
      </c>
      <c r="EK22" s="231">
        <v>24.8</v>
      </c>
      <c r="EL22" s="231">
        <v>20.6</v>
      </c>
      <c r="EM22" s="231">
        <v>31.1</v>
      </c>
      <c r="EN22" s="231">
        <v>26.7</v>
      </c>
      <c r="EO22" s="231">
        <v>26.9</v>
      </c>
      <c r="EP22" s="231">
        <v>27.3</v>
      </c>
      <c r="EQ22" s="231">
        <v>23.6</v>
      </c>
      <c r="ER22" s="231">
        <v>26.9</v>
      </c>
      <c r="ES22" s="209">
        <v>24.1</v>
      </c>
      <c r="ET22" s="181">
        <v>32</v>
      </c>
      <c r="EU22" s="182">
        <v>18.5</v>
      </c>
      <c r="EV22" s="182">
        <v>34.9</v>
      </c>
      <c r="EW22" s="181">
        <v>25.6</v>
      </c>
      <c r="EX22" s="181">
        <v>25.5</v>
      </c>
      <c r="EY22" s="221">
        <v>31.3</v>
      </c>
      <c r="EZ22" s="181">
        <v>25.9</v>
      </c>
      <c r="FA22" s="181">
        <v>27</v>
      </c>
      <c r="FB22" s="181">
        <v>26.7</v>
      </c>
      <c r="FC22" s="181">
        <v>24</v>
      </c>
      <c r="FD22" s="231">
        <v>29.9</v>
      </c>
      <c r="FE22" s="209">
        <v>23.3</v>
      </c>
      <c r="FF22" s="181">
        <v>22.6</v>
      </c>
      <c r="FG22" s="182">
        <v>28</v>
      </c>
      <c r="FH22" s="182">
        <v>26.1</v>
      </c>
      <c r="FI22" s="181">
        <v>35.700000000000003</v>
      </c>
      <c r="FJ22" s="181">
        <v>30.1</v>
      </c>
      <c r="FK22" s="221">
        <v>25.3</v>
      </c>
      <c r="FL22" s="181">
        <v>31.2</v>
      </c>
      <c r="FM22" s="181">
        <v>32.1</v>
      </c>
      <c r="FN22" s="181">
        <v>33.299999999999997</v>
      </c>
      <c r="FO22" s="181">
        <v>24</v>
      </c>
      <c r="FP22" s="231">
        <v>26.2</v>
      </c>
    </row>
    <row r="23" spans="1:172" ht="13.2" x14ac:dyDescent="0.25">
      <c r="A23" s="87"/>
      <c r="B23" s="78"/>
      <c r="C23" s="29"/>
      <c r="D23" s="29"/>
      <c r="E23" s="29"/>
      <c r="F23" s="29"/>
      <c r="G23" s="29"/>
      <c r="H23" s="29"/>
      <c r="I23" s="30"/>
      <c r="J23" s="30"/>
      <c r="K23" s="30"/>
      <c r="L23" s="30"/>
      <c r="M23" s="30"/>
      <c r="N23" s="29"/>
      <c r="O23" s="29"/>
      <c r="P23" s="29"/>
      <c r="Q23" s="29"/>
      <c r="R23" s="29"/>
      <c r="S23" s="29"/>
      <c r="T23" s="29"/>
      <c r="U23" s="48"/>
      <c r="V23" s="48"/>
      <c r="W23" s="48"/>
      <c r="X23" s="48"/>
      <c r="Y23" s="48"/>
      <c r="Z23" s="29"/>
      <c r="AA23" s="29"/>
      <c r="AB23" s="29"/>
      <c r="AC23" s="29"/>
      <c r="AD23" s="29"/>
      <c r="AE23" s="29"/>
      <c r="AF23" s="29"/>
      <c r="AG23" s="48"/>
      <c r="AH23" s="48"/>
      <c r="AI23" s="48"/>
      <c r="AJ23" s="48"/>
      <c r="AK23" s="48"/>
      <c r="AL23" s="29"/>
      <c r="AM23" s="29"/>
      <c r="AN23" s="29"/>
      <c r="AO23" s="29"/>
      <c r="AP23" s="29"/>
      <c r="AQ23" s="29"/>
      <c r="AR23" s="29"/>
      <c r="AS23" s="30"/>
      <c r="AT23" s="30"/>
      <c r="AU23" s="30"/>
      <c r="AV23" s="30"/>
      <c r="AW23" s="30"/>
      <c r="AX23" s="29"/>
      <c r="AY23" s="29"/>
      <c r="AZ23" s="29"/>
      <c r="BA23" s="29"/>
      <c r="BB23" s="29"/>
      <c r="BC23" s="29"/>
      <c r="BD23" s="29"/>
      <c r="BE23" s="30"/>
      <c r="BF23" s="30"/>
      <c r="BG23" s="30"/>
      <c r="BH23" s="30"/>
      <c r="BI23" s="30"/>
      <c r="BJ23" s="41"/>
      <c r="BK23" s="41"/>
      <c r="BL23" s="41"/>
      <c r="BM23" s="41"/>
      <c r="BN23" s="41"/>
      <c r="BO23" s="41"/>
      <c r="BP23" s="41"/>
      <c r="BQ23" s="42"/>
      <c r="BR23" s="42"/>
      <c r="BS23" s="42"/>
      <c r="BT23" s="42"/>
      <c r="BU23" s="42"/>
      <c r="BV23" s="41"/>
      <c r="BW23" s="41"/>
      <c r="BX23" s="41"/>
      <c r="BY23" s="41"/>
      <c r="BZ23" s="42"/>
      <c r="CA23" s="40"/>
      <c r="CB23" s="40"/>
      <c r="CC23" s="24"/>
      <c r="CD23" s="24"/>
      <c r="CE23" s="24"/>
      <c r="CF23" s="24"/>
      <c r="CG23" s="24"/>
      <c r="CH23" s="55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100"/>
      <c r="CT23" s="111"/>
      <c r="CU23" s="24"/>
      <c r="CV23" s="24"/>
      <c r="CW23" s="38"/>
      <c r="CX23" s="37"/>
      <c r="CY23" s="24"/>
      <c r="CZ23" s="24"/>
      <c r="DA23" s="24"/>
      <c r="DB23" s="24"/>
      <c r="DC23" s="24"/>
      <c r="DD23" s="24"/>
      <c r="DE23" s="138"/>
      <c r="DF23" s="128"/>
      <c r="DG23" s="37"/>
      <c r="DH23" s="24"/>
      <c r="DI23" s="38"/>
      <c r="DJ23" s="37"/>
      <c r="DK23" s="24"/>
      <c r="DL23" s="24"/>
      <c r="DM23" s="24"/>
      <c r="DN23" s="24"/>
      <c r="DO23" s="24"/>
      <c r="DP23" s="24"/>
      <c r="DQ23" s="123"/>
      <c r="DR23" s="176"/>
      <c r="DS23" s="45"/>
      <c r="DT23" s="45"/>
      <c r="DU23" s="45"/>
      <c r="DV23" s="45"/>
      <c r="DW23" s="45"/>
      <c r="DX23" s="45"/>
      <c r="DY23" s="167"/>
      <c r="DZ23" s="167"/>
      <c r="EA23" s="167"/>
      <c r="EB23" s="168"/>
      <c r="EC23" s="168"/>
      <c r="ED23" s="272"/>
      <c r="EE23" s="272"/>
      <c r="EF23" s="272"/>
      <c r="EG23" s="5"/>
      <c r="EH23" s="9"/>
      <c r="EI23" s="14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Y23" s="14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K23" s="14"/>
      <c r="FL23" s="9"/>
      <c r="FM23" s="9"/>
      <c r="FN23" s="9"/>
      <c r="FO23" s="9"/>
      <c r="FP23" s="10"/>
    </row>
    <row r="24" spans="1:172" ht="13.2" x14ac:dyDescent="0.25">
      <c r="A24" s="86" t="s">
        <v>3</v>
      </c>
      <c r="B24" s="77">
        <v>39365</v>
      </c>
      <c r="C24" s="20">
        <v>36549</v>
      </c>
      <c r="D24" s="20">
        <v>49665</v>
      </c>
      <c r="E24" s="20">
        <v>40206</v>
      </c>
      <c r="F24" s="20">
        <v>54839</v>
      </c>
      <c r="G24" s="20">
        <v>37232</v>
      </c>
      <c r="H24" s="20">
        <v>36472</v>
      </c>
      <c r="I24" s="26">
        <v>40940</v>
      </c>
      <c r="J24" s="26">
        <v>36910</v>
      </c>
      <c r="K24" s="26">
        <v>42294</v>
      </c>
      <c r="L24" s="26">
        <v>40416</v>
      </c>
      <c r="M24" s="26">
        <v>37315</v>
      </c>
      <c r="N24" s="20">
        <v>28680</v>
      </c>
      <c r="O24" s="20">
        <v>27758</v>
      </c>
      <c r="P24" s="20">
        <v>32048</v>
      </c>
      <c r="Q24" s="20">
        <v>32252</v>
      </c>
      <c r="R24" s="20">
        <v>38114</v>
      </c>
      <c r="S24" s="20">
        <v>35946</v>
      </c>
      <c r="T24" s="20">
        <v>44240</v>
      </c>
      <c r="U24" s="44">
        <v>39432</v>
      </c>
      <c r="V24" s="44">
        <v>32537</v>
      </c>
      <c r="W24" s="44">
        <v>38647</v>
      </c>
      <c r="X24" s="44">
        <v>40866</v>
      </c>
      <c r="Y24" s="44">
        <v>32579</v>
      </c>
      <c r="Z24" s="20">
        <v>24303</v>
      </c>
      <c r="AA24" s="20">
        <v>26584</v>
      </c>
      <c r="AB24" s="20">
        <v>31389</v>
      </c>
      <c r="AC24" s="20">
        <v>34364</v>
      </c>
      <c r="AD24" s="20">
        <v>5587</v>
      </c>
      <c r="AE24" s="20">
        <v>36882</v>
      </c>
      <c r="AF24" s="20">
        <v>39055</v>
      </c>
      <c r="AG24" s="44">
        <v>36955</v>
      </c>
      <c r="AH24" s="44">
        <v>37143</v>
      </c>
      <c r="AI24" s="44">
        <v>38711</v>
      </c>
      <c r="AJ24" s="44">
        <v>34402</v>
      </c>
      <c r="AK24" s="44">
        <v>39554</v>
      </c>
      <c r="AL24" s="20">
        <v>26524</v>
      </c>
      <c r="AM24" s="20">
        <v>36311</v>
      </c>
      <c r="AN24" s="20">
        <v>32887</v>
      </c>
      <c r="AO24" s="20">
        <v>39877</v>
      </c>
      <c r="AP24" s="20">
        <v>41254</v>
      </c>
      <c r="AQ24" s="20">
        <v>40360</v>
      </c>
      <c r="AR24" s="20">
        <v>47725</v>
      </c>
      <c r="AS24" s="26">
        <v>35755</v>
      </c>
      <c r="AT24" s="26">
        <v>35200</v>
      </c>
      <c r="AU24" s="26">
        <v>37404</v>
      </c>
      <c r="AV24" s="26">
        <v>35813</v>
      </c>
      <c r="AW24" s="26">
        <v>36342</v>
      </c>
      <c r="AX24" s="20">
        <v>35692</v>
      </c>
      <c r="AY24" s="20">
        <v>31564</v>
      </c>
      <c r="AZ24" s="20">
        <v>37358</v>
      </c>
      <c r="BA24" s="20">
        <v>36263</v>
      </c>
      <c r="BB24" s="20">
        <v>47483</v>
      </c>
      <c r="BC24" s="20">
        <v>40378</v>
      </c>
      <c r="BD24" s="20">
        <v>43068</v>
      </c>
      <c r="BE24" s="26">
        <v>47601</v>
      </c>
      <c r="BF24" s="26">
        <v>43013</v>
      </c>
      <c r="BG24" s="26">
        <v>37266</v>
      </c>
      <c r="BH24" s="26">
        <v>45294</v>
      </c>
      <c r="BI24" s="26">
        <v>41219</v>
      </c>
      <c r="BJ24" s="47">
        <v>31669</v>
      </c>
      <c r="BK24" s="47">
        <v>31226</v>
      </c>
      <c r="BL24" s="47">
        <v>33144</v>
      </c>
      <c r="BM24" s="47">
        <v>35896</v>
      </c>
      <c r="BN24" s="47">
        <v>37385</v>
      </c>
      <c r="BO24" s="47">
        <v>34671</v>
      </c>
      <c r="BP24" s="47">
        <v>42566</v>
      </c>
      <c r="BQ24" s="40">
        <v>41503</v>
      </c>
      <c r="BR24" s="40">
        <v>31108</v>
      </c>
      <c r="BS24" s="40">
        <v>46524</v>
      </c>
      <c r="BT24" s="40">
        <v>43991</v>
      </c>
      <c r="BU24" s="47">
        <v>42480</v>
      </c>
      <c r="BV24" s="47">
        <v>28105</v>
      </c>
      <c r="BW24" s="47">
        <v>33517</v>
      </c>
      <c r="BX24" s="47">
        <v>42250</v>
      </c>
      <c r="BY24" s="47">
        <v>33676</v>
      </c>
      <c r="BZ24" s="40">
        <v>39866</v>
      </c>
      <c r="CA24" s="40">
        <v>37373</v>
      </c>
      <c r="CB24" s="40">
        <v>40061</v>
      </c>
      <c r="CC24" s="28">
        <v>44791</v>
      </c>
      <c r="CD24" s="28">
        <v>40558</v>
      </c>
      <c r="CE24" s="28">
        <v>45677</v>
      </c>
      <c r="CF24" s="28">
        <v>43099</v>
      </c>
      <c r="CG24" s="28">
        <v>35107</v>
      </c>
      <c r="CH24" s="54">
        <v>31873</v>
      </c>
      <c r="CI24" s="35">
        <v>26632</v>
      </c>
      <c r="CJ24" s="35">
        <v>32125</v>
      </c>
      <c r="CK24" s="35">
        <v>30804</v>
      </c>
      <c r="CL24" s="35">
        <v>36516</v>
      </c>
      <c r="CM24" s="35">
        <v>33668</v>
      </c>
      <c r="CN24" s="35">
        <v>34755</v>
      </c>
      <c r="CO24" s="35">
        <v>41390</v>
      </c>
      <c r="CP24" s="35">
        <v>38890</v>
      </c>
      <c r="CQ24" s="35">
        <v>43259</v>
      </c>
      <c r="CR24" s="35">
        <v>35440</v>
      </c>
      <c r="CS24" s="99">
        <v>37175</v>
      </c>
      <c r="CT24" s="110">
        <v>31289</v>
      </c>
      <c r="CU24" s="35">
        <v>37786</v>
      </c>
      <c r="CV24" s="28">
        <v>32907</v>
      </c>
      <c r="CW24" s="36">
        <v>34688</v>
      </c>
      <c r="CX24" s="35">
        <v>35574</v>
      </c>
      <c r="CY24" s="28">
        <v>37424</v>
      </c>
      <c r="CZ24" s="28">
        <v>42432</v>
      </c>
      <c r="DA24" s="28">
        <v>34606</v>
      </c>
      <c r="DB24" s="28">
        <v>48379</v>
      </c>
      <c r="DC24" s="28">
        <v>42336</v>
      </c>
      <c r="DD24" s="28">
        <v>43979</v>
      </c>
      <c r="DE24" s="137">
        <v>39365</v>
      </c>
      <c r="DF24" s="127">
        <v>31915</v>
      </c>
      <c r="DG24" s="35">
        <v>26979</v>
      </c>
      <c r="DH24" s="28">
        <v>30305</v>
      </c>
      <c r="DI24" s="36">
        <v>29706</v>
      </c>
      <c r="DJ24" s="35">
        <v>31736</v>
      </c>
      <c r="DK24" s="28">
        <v>36367</v>
      </c>
      <c r="DL24" s="28">
        <v>31702</v>
      </c>
      <c r="DM24" s="28">
        <v>32884</v>
      </c>
      <c r="DN24" s="28">
        <v>37694</v>
      </c>
      <c r="DO24" s="28">
        <v>41719</v>
      </c>
      <c r="DP24" s="28">
        <v>39780</v>
      </c>
      <c r="DQ24" s="122">
        <v>33497</v>
      </c>
      <c r="DR24" s="176">
        <v>30.3</v>
      </c>
      <c r="DS24" s="45">
        <v>30.6</v>
      </c>
      <c r="DT24" s="45">
        <v>41.2</v>
      </c>
      <c r="DU24" s="45">
        <v>37.799999999999997</v>
      </c>
      <c r="DV24" s="45">
        <v>42.2</v>
      </c>
      <c r="DW24" s="45">
        <v>31.3</v>
      </c>
      <c r="DX24" s="45">
        <v>40.299999999999997</v>
      </c>
      <c r="DY24" s="167">
        <v>42.4</v>
      </c>
      <c r="DZ24" s="167">
        <v>37.9</v>
      </c>
      <c r="EA24" s="167">
        <v>48.6</v>
      </c>
      <c r="EB24" s="208">
        <v>37</v>
      </c>
      <c r="EC24" s="208">
        <v>47.6</v>
      </c>
      <c r="ED24" s="221">
        <f t="shared" si="0"/>
        <v>465.6</v>
      </c>
      <c r="EE24" s="221">
        <f t="shared" si="1"/>
        <v>508</v>
      </c>
      <c r="EF24" s="221">
        <f t="shared" si="2"/>
        <v>560</v>
      </c>
      <c r="EG24" s="212">
        <v>33.299999999999997</v>
      </c>
      <c r="EH24" s="167">
        <v>36.700000000000003</v>
      </c>
      <c r="EI24" s="224">
        <v>32.799999999999997</v>
      </c>
      <c r="EJ24" s="167">
        <v>27.8</v>
      </c>
      <c r="EK24" s="234">
        <v>42.6</v>
      </c>
      <c r="EL24" s="231">
        <v>37.9</v>
      </c>
      <c r="EM24" s="231">
        <v>32.9</v>
      </c>
      <c r="EN24" s="231">
        <v>43.5</v>
      </c>
      <c r="EO24" s="231">
        <v>46.2</v>
      </c>
      <c r="EP24" s="231">
        <v>43.5</v>
      </c>
      <c r="EQ24" s="231">
        <v>45.1</v>
      </c>
      <c r="ER24" s="231">
        <v>43.3</v>
      </c>
      <c r="ES24" s="209">
        <v>38.799999999999997</v>
      </c>
      <c r="ET24" s="181">
        <v>36.5</v>
      </c>
      <c r="EU24" s="182">
        <v>30.3</v>
      </c>
      <c r="EV24" s="182">
        <v>40.1</v>
      </c>
      <c r="EW24" s="181">
        <v>38.5</v>
      </c>
      <c r="EX24" s="181">
        <v>40.6</v>
      </c>
      <c r="EY24" s="221">
        <v>48.2</v>
      </c>
      <c r="EZ24" s="181">
        <v>50.7</v>
      </c>
      <c r="FA24" s="181">
        <v>42.7</v>
      </c>
      <c r="FB24" s="181">
        <v>48.1</v>
      </c>
      <c r="FC24" s="181">
        <v>44.6</v>
      </c>
      <c r="FD24" s="231">
        <v>48.9</v>
      </c>
      <c r="FE24" s="209">
        <v>39.6</v>
      </c>
      <c r="FF24" s="181">
        <v>37.5</v>
      </c>
      <c r="FG24" s="182">
        <v>37.200000000000003</v>
      </c>
      <c r="FH24" s="182">
        <v>46.2</v>
      </c>
      <c r="FI24" s="181">
        <v>43.4</v>
      </c>
      <c r="FJ24" s="181">
        <v>44.6</v>
      </c>
      <c r="FK24" s="221">
        <v>52.1</v>
      </c>
      <c r="FL24" s="181">
        <v>56.5</v>
      </c>
      <c r="FM24" s="181">
        <v>51.3</v>
      </c>
      <c r="FN24" s="181">
        <v>53</v>
      </c>
      <c r="FO24" s="181">
        <v>49.5</v>
      </c>
      <c r="FP24" s="231">
        <v>49.1</v>
      </c>
    </row>
    <row r="25" spans="1:172" ht="13.2" x14ac:dyDescent="0.25">
      <c r="A25" s="87" t="s">
        <v>29</v>
      </c>
      <c r="B25" s="78">
        <v>18406</v>
      </c>
      <c r="C25" s="29">
        <v>14485</v>
      </c>
      <c r="D25" s="29">
        <v>21134</v>
      </c>
      <c r="E25" s="29">
        <v>16640</v>
      </c>
      <c r="F25" s="29">
        <v>23592</v>
      </c>
      <c r="G25" s="29">
        <v>17453</v>
      </c>
      <c r="H25" s="29">
        <v>17726</v>
      </c>
      <c r="I25" s="30">
        <v>15145</v>
      </c>
      <c r="J25" s="30">
        <v>17742</v>
      </c>
      <c r="K25" s="30">
        <v>19013</v>
      </c>
      <c r="L25" s="30">
        <v>15235</v>
      </c>
      <c r="M25" s="30">
        <v>11516</v>
      </c>
      <c r="N25" s="29">
        <v>10111</v>
      </c>
      <c r="O25" s="29">
        <v>9294</v>
      </c>
      <c r="P25" s="29">
        <v>11695</v>
      </c>
      <c r="Q25" s="29">
        <v>11495</v>
      </c>
      <c r="R25" s="29">
        <v>11252</v>
      </c>
      <c r="S25" s="29">
        <v>14318</v>
      </c>
      <c r="T25" s="29">
        <v>16104</v>
      </c>
      <c r="U25" s="48">
        <v>13205</v>
      </c>
      <c r="V25" s="48">
        <v>12669</v>
      </c>
      <c r="W25" s="48">
        <v>14274</v>
      </c>
      <c r="X25" s="48">
        <v>14836</v>
      </c>
      <c r="Y25" s="48">
        <v>9343</v>
      </c>
      <c r="Z25" s="29">
        <v>6816</v>
      </c>
      <c r="AA25" s="29">
        <v>7805</v>
      </c>
      <c r="AB25" s="29">
        <v>9352</v>
      </c>
      <c r="AC25" s="29">
        <v>11670</v>
      </c>
      <c r="AD25" s="29">
        <v>2561</v>
      </c>
      <c r="AE25" s="29">
        <v>12005</v>
      </c>
      <c r="AF25" s="29">
        <v>14544</v>
      </c>
      <c r="AG25" s="48">
        <v>11269</v>
      </c>
      <c r="AH25" s="48">
        <v>11893</v>
      </c>
      <c r="AI25" s="48">
        <v>13816</v>
      </c>
      <c r="AJ25" s="48">
        <v>11651</v>
      </c>
      <c r="AK25" s="48">
        <v>11260</v>
      </c>
      <c r="AL25" s="29">
        <v>7988</v>
      </c>
      <c r="AM25" s="29">
        <v>9391</v>
      </c>
      <c r="AN25" s="29">
        <v>9492</v>
      </c>
      <c r="AO25" s="29">
        <v>11038</v>
      </c>
      <c r="AP25" s="29">
        <v>10985</v>
      </c>
      <c r="AQ25" s="29">
        <v>11680</v>
      </c>
      <c r="AR25" s="29">
        <v>14058</v>
      </c>
      <c r="AS25" s="30">
        <v>10105</v>
      </c>
      <c r="AT25" s="30">
        <v>11902</v>
      </c>
      <c r="AU25" s="30">
        <v>11227</v>
      </c>
      <c r="AV25" s="32">
        <v>9667</v>
      </c>
      <c r="AW25" s="30">
        <v>9300</v>
      </c>
      <c r="AX25" s="29">
        <v>10069</v>
      </c>
      <c r="AY25" s="29">
        <v>8480</v>
      </c>
      <c r="AZ25" s="29">
        <v>9966</v>
      </c>
      <c r="BA25" s="29">
        <v>9065</v>
      </c>
      <c r="BB25" s="29">
        <v>12941</v>
      </c>
      <c r="BC25" s="29">
        <v>12215</v>
      </c>
      <c r="BD25" s="29">
        <v>12061</v>
      </c>
      <c r="BE25" s="30">
        <v>12103</v>
      </c>
      <c r="BF25" s="30">
        <v>12827</v>
      </c>
      <c r="BG25" s="30">
        <v>9776</v>
      </c>
      <c r="BH25" s="30">
        <v>11262</v>
      </c>
      <c r="BI25" s="30">
        <v>10003</v>
      </c>
      <c r="BJ25" s="41">
        <v>9091</v>
      </c>
      <c r="BK25" s="41">
        <v>6551</v>
      </c>
      <c r="BL25" s="41">
        <v>8612</v>
      </c>
      <c r="BM25" s="41">
        <v>8792</v>
      </c>
      <c r="BN25" s="41">
        <v>9392</v>
      </c>
      <c r="BO25" s="41">
        <v>9776</v>
      </c>
      <c r="BP25" s="41">
        <v>11396</v>
      </c>
      <c r="BQ25" s="42">
        <v>12273</v>
      </c>
      <c r="BR25" s="42">
        <v>8207</v>
      </c>
      <c r="BS25" s="42">
        <v>11724</v>
      </c>
      <c r="BT25" s="42">
        <v>10777</v>
      </c>
      <c r="BU25" s="42">
        <v>10326</v>
      </c>
      <c r="BV25" s="41">
        <v>8065</v>
      </c>
      <c r="BW25" s="41">
        <v>7663</v>
      </c>
      <c r="BX25" s="41">
        <v>9039</v>
      </c>
      <c r="BY25" s="41">
        <v>8504</v>
      </c>
      <c r="BZ25" s="42">
        <v>11628</v>
      </c>
      <c r="CA25" s="42">
        <v>10212</v>
      </c>
      <c r="CB25" s="42">
        <v>11517</v>
      </c>
      <c r="CC25" s="42">
        <v>11383</v>
      </c>
      <c r="CD25" s="42">
        <v>11221</v>
      </c>
      <c r="CE25" s="42">
        <v>12317</v>
      </c>
      <c r="CF25" s="42">
        <v>11316</v>
      </c>
      <c r="CG25" s="42">
        <v>8610</v>
      </c>
      <c r="CH25" s="55">
        <v>8771</v>
      </c>
      <c r="CI25" s="37">
        <v>8541</v>
      </c>
      <c r="CJ25" s="37">
        <v>9406</v>
      </c>
      <c r="CK25" s="37">
        <v>7865</v>
      </c>
      <c r="CL25" s="37">
        <v>9908</v>
      </c>
      <c r="CM25" s="37">
        <v>9469</v>
      </c>
      <c r="CN25" s="37">
        <v>10775</v>
      </c>
      <c r="CO25" s="37">
        <v>10249</v>
      </c>
      <c r="CP25" s="37">
        <v>11473</v>
      </c>
      <c r="CQ25" s="37">
        <v>11659</v>
      </c>
      <c r="CR25" s="37">
        <v>9334</v>
      </c>
      <c r="CS25" s="100">
        <v>9588</v>
      </c>
      <c r="CT25" s="111">
        <v>7834</v>
      </c>
      <c r="CU25" s="37">
        <v>8414</v>
      </c>
      <c r="CV25" s="24">
        <v>9353</v>
      </c>
      <c r="CW25" s="38">
        <v>7751</v>
      </c>
      <c r="CX25" s="37">
        <v>9196</v>
      </c>
      <c r="CY25" s="24">
        <v>11245</v>
      </c>
      <c r="CZ25" s="24">
        <v>13435</v>
      </c>
      <c r="DA25" s="24">
        <v>10077</v>
      </c>
      <c r="DB25" s="24">
        <v>10158</v>
      </c>
      <c r="DC25" s="24">
        <v>11551</v>
      </c>
      <c r="DD25" s="24">
        <v>10100</v>
      </c>
      <c r="DE25" s="138">
        <v>11096</v>
      </c>
      <c r="DF25" s="128">
        <v>9179</v>
      </c>
      <c r="DG25" s="37">
        <v>7718</v>
      </c>
      <c r="DH25" s="24">
        <v>6229</v>
      </c>
      <c r="DI25" s="38">
        <v>7138</v>
      </c>
      <c r="DJ25" s="37">
        <v>8629</v>
      </c>
      <c r="DK25" s="24">
        <v>10541</v>
      </c>
      <c r="DL25" s="24">
        <v>8359</v>
      </c>
      <c r="DM25" s="24">
        <v>8964</v>
      </c>
      <c r="DN25" s="24">
        <v>9081</v>
      </c>
      <c r="DO25" s="24">
        <v>10456</v>
      </c>
      <c r="DP25" s="24">
        <v>9444</v>
      </c>
      <c r="DQ25" s="123">
        <v>8915</v>
      </c>
      <c r="DR25" s="179">
        <v>8.9</v>
      </c>
      <c r="DS25" s="180">
        <v>6</v>
      </c>
      <c r="DT25" s="180">
        <v>11</v>
      </c>
      <c r="DU25" s="180">
        <v>12.3</v>
      </c>
      <c r="DV25" s="180">
        <v>9.9</v>
      </c>
      <c r="DW25" s="180">
        <v>14.2</v>
      </c>
      <c r="DX25" s="180">
        <v>11.2</v>
      </c>
      <c r="DY25" s="181">
        <v>13.5</v>
      </c>
      <c r="DZ25" s="181">
        <v>11.7</v>
      </c>
      <c r="EA25" s="181">
        <v>13.9</v>
      </c>
      <c r="EB25" s="182">
        <v>10.6</v>
      </c>
      <c r="EC25" s="182">
        <v>14.1</v>
      </c>
      <c r="ED25" s="221">
        <f t="shared" si="0"/>
        <v>132</v>
      </c>
      <c r="EE25" s="221">
        <f t="shared" si="1"/>
        <v>142.69999999999999</v>
      </c>
      <c r="EF25" s="221">
        <f t="shared" si="2"/>
        <v>156.29999999999998</v>
      </c>
      <c r="EG25" s="209">
        <v>8.8000000000000007</v>
      </c>
      <c r="EH25" s="181">
        <v>9.1999999999999993</v>
      </c>
      <c r="EI25" s="221">
        <v>9.3000000000000007</v>
      </c>
      <c r="EJ25" s="181">
        <v>8</v>
      </c>
      <c r="EK25" s="231">
        <v>10.4</v>
      </c>
      <c r="EL25" s="231">
        <v>11.2</v>
      </c>
      <c r="EM25" s="231">
        <v>9.5</v>
      </c>
      <c r="EN25" s="231">
        <v>15.6</v>
      </c>
      <c r="EO25" s="231">
        <v>13</v>
      </c>
      <c r="EP25" s="231">
        <v>10.6</v>
      </c>
      <c r="EQ25" s="231">
        <v>12.9</v>
      </c>
      <c r="ER25" s="231">
        <v>13.5</v>
      </c>
      <c r="ES25" s="209">
        <v>9.6999999999999993</v>
      </c>
      <c r="ET25" s="181">
        <v>9.4</v>
      </c>
      <c r="EU25" s="182">
        <v>7.8</v>
      </c>
      <c r="EV25" s="182">
        <v>11.8</v>
      </c>
      <c r="EW25" s="181">
        <v>11</v>
      </c>
      <c r="EX25" s="181">
        <v>12</v>
      </c>
      <c r="EY25" s="221">
        <v>14</v>
      </c>
      <c r="EZ25" s="181">
        <v>13.5</v>
      </c>
      <c r="FA25" s="181">
        <v>12.8</v>
      </c>
      <c r="FB25" s="181">
        <v>14.9</v>
      </c>
      <c r="FC25" s="181">
        <v>13.2</v>
      </c>
      <c r="FD25" s="231">
        <v>12.6</v>
      </c>
      <c r="FE25" s="209">
        <v>11.5</v>
      </c>
      <c r="FF25" s="181">
        <v>12.4</v>
      </c>
      <c r="FG25" s="182">
        <v>9.1999999999999993</v>
      </c>
      <c r="FH25" s="182">
        <v>11.6</v>
      </c>
      <c r="FI25" s="181">
        <v>12.9</v>
      </c>
      <c r="FJ25" s="181">
        <v>12</v>
      </c>
      <c r="FK25" s="221">
        <v>15.8</v>
      </c>
      <c r="FL25" s="181">
        <v>15.9</v>
      </c>
      <c r="FM25" s="181">
        <v>11.7</v>
      </c>
      <c r="FN25" s="181">
        <v>15.7</v>
      </c>
      <c r="FO25" s="181">
        <v>14.1</v>
      </c>
      <c r="FP25" s="231">
        <v>13.5</v>
      </c>
    </row>
    <row r="26" spans="1:172" ht="13.2" x14ac:dyDescent="0.25">
      <c r="A26" s="87"/>
      <c r="B26" s="78"/>
      <c r="C26" s="29"/>
      <c r="D26" s="29"/>
      <c r="E26" s="29"/>
      <c r="F26" s="29"/>
      <c r="G26" s="29"/>
      <c r="H26" s="29"/>
      <c r="I26" s="30"/>
      <c r="J26" s="30"/>
      <c r="K26" s="30"/>
      <c r="L26" s="30"/>
      <c r="M26" s="30"/>
      <c r="N26" s="29"/>
      <c r="O26" s="29"/>
      <c r="P26" s="29"/>
      <c r="Q26" s="29"/>
      <c r="R26" s="29"/>
      <c r="S26" s="29"/>
      <c r="T26" s="29"/>
      <c r="U26" s="48"/>
      <c r="V26" s="48"/>
      <c r="W26" s="48"/>
      <c r="X26" s="48"/>
      <c r="Y26" s="48"/>
      <c r="Z26" s="29"/>
      <c r="AA26" s="29"/>
      <c r="AB26" s="29"/>
      <c r="AC26" s="29"/>
      <c r="AD26" s="29"/>
      <c r="AE26" s="29"/>
      <c r="AF26" s="29"/>
      <c r="AG26" s="48"/>
      <c r="AH26" s="48"/>
      <c r="AI26" s="48"/>
      <c r="AJ26" s="48"/>
      <c r="AK26" s="48"/>
      <c r="AL26" s="29"/>
      <c r="AM26" s="29"/>
      <c r="AN26" s="29"/>
      <c r="AO26" s="29"/>
      <c r="AP26" s="29"/>
      <c r="AQ26" s="29"/>
      <c r="AR26" s="29"/>
      <c r="AS26" s="30"/>
      <c r="AT26" s="30"/>
      <c r="AU26" s="30"/>
      <c r="AV26" s="30"/>
      <c r="AW26" s="30"/>
      <c r="AX26" s="29"/>
      <c r="AY26" s="29"/>
      <c r="AZ26" s="29"/>
      <c r="BA26" s="29"/>
      <c r="BB26" s="29"/>
      <c r="BC26" s="29"/>
      <c r="BD26" s="29"/>
      <c r="BE26" s="30"/>
      <c r="BF26" s="30"/>
      <c r="BG26" s="30"/>
      <c r="BH26" s="30"/>
      <c r="BI26" s="30"/>
      <c r="BJ26" s="41"/>
      <c r="BK26" s="41"/>
      <c r="BL26" s="41"/>
      <c r="BM26" s="41"/>
      <c r="BN26" s="41"/>
      <c r="BO26" s="41"/>
      <c r="BP26" s="41"/>
      <c r="BQ26" s="42"/>
      <c r="BR26" s="42"/>
      <c r="BS26" s="42"/>
      <c r="BT26" s="42"/>
      <c r="BU26" s="42"/>
      <c r="BV26" s="41">
        <f>BV24-BV25</f>
        <v>20040</v>
      </c>
      <c r="BW26" s="41">
        <f t="shared" ref="BW26:CG26" si="4">BW24-BW25</f>
        <v>25854</v>
      </c>
      <c r="BX26" s="41">
        <f t="shared" si="4"/>
        <v>33211</v>
      </c>
      <c r="BY26" s="41">
        <f t="shared" si="4"/>
        <v>25172</v>
      </c>
      <c r="BZ26" s="41">
        <f t="shared" si="4"/>
        <v>28238</v>
      </c>
      <c r="CA26" s="41">
        <f t="shared" si="4"/>
        <v>27161</v>
      </c>
      <c r="CB26" s="41">
        <f t="shared" si="4"/>
        <v>28544</v>
      </c>
      <c r="CC26" s="41">
        <f t="shared" si="4"/>
        <v>33408</v>
      </c>
      <c r="CD26" s="41">
        <f t="shared" si="4"/>
        <v>29337</v>
      </c>
      <c r="CE26" s="41">
        <f t="shared" si="4"/>
        <v>33360</v>
      </c>
      <c r="CF26" s="41">
        <f t="shared" si="4"/>
        <v>31783</v>
      </c>
      <c r="CG26" s="41">
        <f t="shared" si="4"/>
        <v>26497</v>
      </c>
      <c r="CH26" s="55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100"/>
      <c r="CT26" s="111"/>
      <c r="CU26" s="24"/>
      <c r="CV26" s="24"/>
      <c r="CW26" s="38"/>
      <c r="CX26" s="37"/>
      <c r="CY26" s="24"/>
      <c r="CZ26" s="24"/>
      <c r="DA26" s="24"/>
      <c r="DB26" s="24"/>
      <c r="DC26" s="24"/>
      <c r="DD26" s="24"/>
      <c r="DE26" s="138"/>
      <c r="DF26" s="128"/>
      <c r="DG26" s="37"/>
      <c r="DH26" s="24"/>
      <c r="DI26" s="38"/>
      <c r="DJ26" s="37"/>
      <c r="DK26" s="24"/>
      <c r="DL26" s="24"/>
      <c r="DM26" s="24"/>
      <c r="DN26" s="24"/>
      <c r="DO26" s="24"/>
      <c r="DP26" s="24"/>
      <c r="DQ26" s="123"/>
      <c r="DR26" s="176"/>
      <c r="DS26" s="45"/>
      <c r="DT26" s="45"/>
      <c r="DU26" s="45"/>
      <c r="DV26" s="45"/>
      <c r="DW26" s="45"/>
      <c r="DX26" s="45"/>
      <c r="DY26" s="167"/>
      <c r="DZ26" s="167"/>
      <c r="EA26" s="167"/>
      <c r="EB26" s="168"/>
      <c r="EC26" s="168"/>
      <c r="ED26" s="272"/>
      <c r="EE26" s="272"/>
      <c r="EF26" s="272"/>
      <c r="EG26" s="5"/>
      <c r="EH26" s="9"/>
      <c r="EI26" s="14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Y26" s="14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K26" s="14"/>
      <c r="FL26" s="9"/>
      <c r="FM26" s="9"/>
      <c r="FN26" s="9"/>
      <c r="FO26" s="9"/>
      <c r="FP26" s="10"/>
    </row>
    <row r="27" spans="1:172" ht="26.4" x14ac:dyDescent="0.25">
      <c r="A27" s="86" t="s">
        <v>30</v>
      </c>
      <c r="B27" s="77">
        <v>37430</v>
      </c>
      <c r="C27" s="20">
        <v>41428</v>
      </c>
      <c r="D27" s="20">
        <v>38979</v>
      </c>
      <c r="E27" s="20">
        <v>35680</v>
      </c>
      <c r="F27" s="20">
        <v>37415</v>
      </c>
      <c r="G27" s="20">
        <v>26688</v>
      </c>
      <c r="H27" s="20">
        <v>20174</v>
      </c>
      <c r="I27" s="26">
        <v>27645</v>
      </c>
      <c r="J27" s="26">
        <v>22164</v>
      </c>
      <c r="K27" s="26">
        <v>20922</v>
      </c>
      <c r="L27" s="26">
        <v>29998</v>
      </c>
      <c r="M27" s="26">
        <v>24800</v>
      </c>
      <c r="N27" s="20">
        <v>24092</v>
      </c>
      <c r="O27" s="20">
        <v>20702</v>
      </c>
      <c r="P27" s="20">
        <v>51415</v>
      </c>
      <c r="Q27" s="20">
        <v>25995</v>
      </c>
      <c r="R27" s="20">
        <v>40219</v>
      </c>
      <c r="S27" s="20">
        <v>28930</v>
      </c>
      <c r="T27" s="20">
        <v>29796</v>
      </c>
      <c r="U27" s="44">
        <v>59322</v>
      </c>
      <c r="V27" s="44">
        <v>31433</v>
      </c>
      <c r="W27" s="44">
        <v>34189</v>
      </c>
      <c r="X27" s="44">
        <v>31669</v>
      </c>
      <c r="Y27" s="44">
        <v>42748</v>
      </c>
      <c r="Z27" s="20">
        <v>31178</v>
      </c>
      <c r="AA27" s="20">
        <v>28733</v>
      </c>
      <c r="AB27" s="20">
        <v>29945</v>
      </c>
      <c r="AC27" s="20">
        <v>48111</v>
      </c>
      <c r="AD27" s="20">
        <v>6583</v>
      </c>
      <c r="AE27" s="20">
        <v>32593</v>
      </c>
      <c r="AF27" s="20">
        <v>42826</v>
      </c>
      <c r="AG27" s="44">
        <v>36595</v>
      </c>
      <c r="AH27" s="44">
        <v>38448</v>
      </c>
      <c r="AI27" s="44">
        <v>50113</v>
      </c>
      <c r="AJ27" s="44">
        <v>40447</v>
      </c>
      <c r="AK27" s="44">
        <v>43488</v>
      </c>
      <c r="AL27" s="20">
        <v>33410</v>
      </c>
      <c r="AM27" s="20">
        <v>36659</v>
      </c>
      <c r="AN27" s="20">
        <v>34117</v>
      </c>
      <c r="AO27" s="20">
        <v>101627</v>
      </c>
      <c r="AP27" s="20">
        <v>41967</v>
      </c>
      <c r="AQ27" s="20">
        <v>89409</v>
      </c>
      <c r="AR27" s="20">
        <v>38274</v>
      </c>
      <c r="AS27" s="26">
        <v>33135</v>
      </c>
      <c r="AT27" s="26">
        <v>38184</v>
      </c>
      <c r="AU27" s="26">
        <v>38440</v>
      </c>
      <c r="AV27" s="26">
        <v>38711</v>
      </c>
      <c r="AW27" s="26">
        <v>55513</v>
      </c>
      <c r="AX27" s="20">
        <v>34919</v>
      </c>
      <c r="AY27" s="20">
        <v>57431</v>
      </c>
      <c r="AZ27" s="20">
        <v>39803</v>
      </c>
      <c r="BA27" s="20">
        <v>40180</v>
      </c>
      <c r="BB27" s="20">
        <v>40108</v>
      </c>
      <c r="BC27" s="20">
        <v>45770</v>
      </c>
      <c r="BD27" s="20">
        <v>38805</v>
      </c>
      <c r="BE27" s="26">
        <v>41381</v>
      </c>
      <c r="BF27" s="26">
        <v>48716</v>
      </c>
      <c r="BG27" s="26">
        <v>55682</v>
      </c>
      <c r="BH27" s="26">
        <v>50526</v>
      </c>
      <c r="BI27" s="26">
        <v>65807</v>
      </c>
      <c r="BJ27" s="47">
        <v>40092</v>
      </c>
      <c r="BK27" s="47">
        <v>37128</v>
      </c>
      <c r="BL27" s="47">
        <v>40654</v>
      </c>
      <c r="BM27" s="47">
        <v>41643</v>
      </c>
      <c r="BN27" s="47">
        <v>50918</v>
      </c>
      <c r="BO27" s="47">
        <v>67366</v>
      </c>
      <c r="BP27" s="47">
        <v>46344</v>
      </c>
      <c r="BQ27" s="40">
        <v>50050</v>
      </c>
      <c r="BR27" s="40">
        <v>46796</v>
      </c>
      <c r="BS27" s="40">
        <v>49757</v>
      </c>
      <c r="BT27" s="40">
        <v>64423</v>
      </c>
      <c r="BU27" s="47">
        <v>55921</v>
      </c>
      <c r="BV27" s="47">
        <v>43104</v>
      </c>
      <c r="BW27" s="47">
        <v>43833</v>
      </c>
      <c r="BX27" s="47">
        <v>57632</v>
      </c>
      <c r="BY27" s="47">
        <v>66112</v>
      </c>
      <c r="BZ27" s="40">
        <v>71512</v>
      </c>
      <c r="CA27" s="40">
        <v>50878</v>
      </c>
      <c r="CB27" s="40">
        <v>69481</v>
      </c>
      <c r="CC27" s="28">
        <v>55145</v>
      </c>
      <c r="CD27" s="28">
        <v>50447</v>
      </c>
      <c r="CE27" s="28">
        <v>58472</v>
      </c>
      <c r="CF27" s="28">
        <v>75512</v>
      </c>
      <c r="CG27" s="28">
        <v>45923</v>
      </c>
      <c r="CH27" s="54">
        <v>60492</v>
      </c>
      <c r="CI27" s="35">
        <v>39840</v>
      </c>
      <c r="CJ27" s="35">
        <v>44650</v>
      </c>
      <c r="CK27" s="35">
        <v>41222</v>
      </c>
      <c r="CL27" s="35">
        <v>47510</v>
      </c>
      <c r="CM27" s="35">
        <v>51271</v>
      </c>
      <c r="CN27" s="35">
        <v>44813</v>
      </c>
      <c r="CO27" s="35">
        <v>46490</v>
      </c>
      <c r="CP27" s="35">
        <v>44376</v>
      </c>
      <c r="CQ27" s="35">
        <v>53476</v>
      </c>
      <c r="CR27" s="35">
        <v>42553</v>
      </c>
      <c r="CS27" s="99">
        <v>52112</v>
      </c>
      <c r="CT27" s="110">
        <v>37435</v>
      </c>
      <c r="CU27" s="35">
        <v>48686</v>
      </c>
      <c r="CV27" s="28">
        <v>38284</v>
      </c>
      <c r="CW27" s="36">
        <v>61944</v>
      </c>
      <c r="CX27" s="35">
        <v>57295</v>
      </c>
      <c r="CY27" s="28">
        <v>57068</v>
      </c>
      <c r="CZ27" s="28">
        <v>97215</v>
      </c>
      <c r="DA27" s="28">
        <v>51416</v>
      </c>
      <c r="DB27" s="28">
        <v>66593</v>
      </c>
      <c r="DC27" s="28">
        <v>66001</v>
      </c>
      <c r="DD27" s="28">
        <v>63126</v>
      </c>
      <c r="DE27" s="137">
        <v>81436</v>
      </c>
      <c r="DF27" s="127">
        <v>53579</v>
      </c>
      <c r="DG27" s="35">
        <v>40987</v>
      </c>
      <c r="DH27" s="28">
        <v>57560</v>
      </c>
      <c r="DI27" s="36">
        <v>54150</v>
      </c>
      <c r="DJ27" s="35">
        <v>51759</v>
      </c>
      <c r="DK27" s="28">
        <v>65990</v>
      </c>
      <c r="DL27" s="28">
        <v>49925</v>
      </c>
      <c r="DM27" s="28">
        <v>42970</v>
      </c>
      <c r="DN27" s="28">
        <v>36796</v>
      </c>
      <c r="DO27" s="28">
        <v>54813</v>
      </c>
      <c r="DP27" s="28">
        <v>41801</v>
      </c>
      <c r="DQ27" s="122">
        <v>54606</v>
      </c>
      <c r="DR27" s="179">
        <v>58.3</v>
      </c>
      <c r="DS27" s="180">
        <v>40.4</v>
      </c>
      <c r="DT27" s="180">
        <v>51.5</v>
      </c>
      <c r="DU27" s="180">
        <v>45.4</v>
      </c>
      <c r="DV27" s="180">
        <v>52</v>
      </c>
      <c r="DW27" s="180">
        <v>46</v>
      </c>
      <c r="DX27" s="180">
        <v>48.9</v>
      </c>
      <c r="DY27" s="181">
        <v>51.3</v>
      </c>
      <c r="DZ27" s="181">
        <v>53.6</v>
      </c>
      <c r="EA27" s="181">
        <v>57.2</v>
      </c>
      <c r="EB27" s="182">
        <v>53</v>
      </c>
      <c r="EC27" s="182">
        <v>67.8</v>
      </c>
      <c r="ED27" s="221">
        <f t="shared" si="0"/>
        <v>837.09999999999991</v>
      </c>
      <c r="EE27" s="221">
        <f t="shared" si="1"/>
        <v>763</v>
      </c>
      <c r="EF27" s="221">
        <f t="shared" si="2"/>
        <v>1824.2</v>
      </c>
      <c r="EG27" s="209">
        <v>59.1</v>
      </c>
      <c r="EH27" s="181">
        <v>55.9</v>
      </c>
      <c r="EI27" s="221">
        <v>50.8</v>
      </c>
      <c r="EJ27" s="181">
        <v>56.4</v>
      </c>
      <c r="EK27" s="231">
        <v>61.8</v>
      </c>
      <c r="EL27" s="231">
        <v>67.5</v>
      </c>
      <c r="EM27" s="231">
        <v>54.9</v>
      </c>
      <c r="EN27" s="231">
        <v>76.8</v>
      </c>
      <c r="EO27" s="231">
        <v>83.2</v>
      </c>
      <c r="EP27" s="231">
        <v>62.5</v>
      </c>
      <c r="EQ27" s="231">
        <v>65.8</v>
      </c>
      <c r="ER27" s="231">
        <v>142.4</v>
      </c>
      <c r="ES27" s="209">
        <v>54.7</v>
      </c>
      <c r="ET27" s="181">
        <v>48.3</v>
      </c>
      <c r="EU27" s="182">
        <v>59.8</v>
      </c>
      <c r="EV27" s="182">
        <v>53</v>
      </c>
      <c r="EW27" s="181">
        <v>69.5</v>
      </c>
      <c r="EX27" s="181">
        <v>79.8</v>
      </c>
      <c r="EY27" s="221">
        <v>64.5</v>
      </c>
      <c r="EZ27" s="181">
        <v>68.400000000000006</v>
      </c>
      <c r="FA27" s="181">
        <v>59.6</v>
      </c>
      <c r="FB27" s="181">
        <v>66</v>
      </c>
      <c r="FC27" s="181">
        <v>59.1</v>
      </c>
      <c r="FD27" s="231">
        <v>80.3</v>
      </c>
      <c r="FE27" s="209">
        <v>74.7</v>
      </c>
      <c r="FF27" s="181">
        <v>56.6</v>
      </c>
      <c r="FG27" s="182">
        <v>301.8</v>
      </c>
      <c r="FH27" s="182">
        <v>82.3</v>
      </c>
      <c r="FI27" s="181">
        <v>351</v>
      </c>
      <c r="FJ27" s="181">
        <v>86.4</v>
      </c>
      <c r="FK27" s="221">
        <v>125.6</v>
      </c>
      <c r="FL27" s="181">
        <v>108.4</v>
      </c>
      <c r="FM27" s="181">
        <v>82.8</v>
      </c>
      <c r="FN27" s="181">
        <v>107.4</v>
      </c>
      <c r="FO27" s="181">
        <v>354.5</v>
      </c>
      <c r="FP27" s="231">
        <v>92.7</v>
      </c>
    </row>
    <row r="28" spans="1:172" ht="13.2" x14ac:dyDescent="0.25">
      <c r="A28" s="87" t="s">
        <v>32</v>
      </c>
      <c r="B28" s="78">
        <v>4840</v>
      </c>
      <c r="C28" s="29">
        <v>3556</v>
      </c>
      <c r="D28" s="29">
        <v>4957</v>
      </c>
      <c r="E28" s="29">
        <v>4718</v>
      </c>
      <c r="F28" s="29">
        <v>7639</v>
      </c>
      <c r="G28" s="29">
        <v>3319</v>
      </c>
      <c r="H28" s="29">
        <v>4800</v>
      </c>
      <c r="I28" s="30">
        <v>3289</v>
      </c>
      <c r="J28" s="30">
        <v>3181</v>
      </c>
      <c r="K28" s="30">
        <v>3271</v>
      </c>
      <c r="L28" s="30">
        <v>3626</v>
      </c>
      <c r="M28" s="30">
        <v>3357</v>
      </c>
      <c r="N28" s="29">
        <v>3721</v>
      </c>
      <c r="O28" s="29">
        <v>4170</v>
      </c>
      <c r="P28" s="29">
        <v>5580</v>
      </c>
      <c r="Q28" s="29">
        <v>4207</v>
      </c>
      <c r="R28" s="29">
        <v>5454</v>
      </c>
      <c r="S28" s="29">
        <v>4334</v>
      </c>
      <c r="T28" s="29">
        <v>4537</v>
      </c>
      <c r="U28" s="48">
        <v>4867</v>
      </c>
      <c r="V28" s="48">
        <v>5813</v>
      </c>
      <c r="W28" s="48">
        <v>5922</v>
      </c>
      <c r="X28" s="48">
        <v>4685</v>
      </c>
      <c r="Y28" s="48">
        <v>4993</v>
      </c>
      <c r="Z28" s="29">
        <v>4879</v>
      </c>
      <c r="AA28" s="29">
        <v>7320</v>
      </c>
      <c r="AB28" s="29">
        <v>4903</v>
      </c>
      <c r="AC28" s="29">
        <v>5544</v>
      </c>
      <c r="AD28" s="29">
        <v>866</v>
      </c>
      <c r="AE28" s="29">
        <v>5562</v>
      </c>
      <c r="AF28" s="29">
        <v>4511</v>
      </c>
      <c r="AG28" s="48">
        <v>5276</v>
      </c>
      <c r="AH28" s="48">
        <v>5261</v>
      </c>
      <c r="AI28" s="48">
        <v>5956</v>
      </c>
      <c r="AJ28" s="48">
        <v>7128</v>
      </c>
      <c r="AK28" s="48">
        <v>6396</v>
      </c>
      <c r="AL28" s="29">
        <v>5318</v>
      </c>
      <c r="AM28" s="29">
        <v>4655</v>
      </c>
      <c r="AN28" s="29">
        <v>6239</v>
      </c>
      <c r="AO28" s="29">
        <v>6489</v>
      </c>
      <c r="AP28" s="29">
        <v>7182</v>
      </c>
      <c r="AQ28" s="29">
        <v>7134</v>
      </c>
      <c r="AR28" s="29">
        <v>7536</v>
      </c>
      <c r="AS28" s="30">
        <v>6302</v>
      </c>
      <c r="AT28" s="30">
        <v>6341</v>
      </c>
      <c r="AU28" s="30">
        <v>5728</v>
      </c>
      <c r="AV28" s="32">
        <v>5646</v>
      </c>
      <c r="AW28" s="30">
        <v>6663</v>
      </c>
      <c r="AX28" s="29">
        <v>5155</v>
      </c>
      <c r="AY28" s="29">
        <v>5857</v>
      </c>
      <c r="AZ28" s="29">
        <v>5030</v>
      </c>
      <c r="BA28" s="29">
        <v>7025</v>
      </c>
      <c r="BB28" s="29">
        <v>7309</v>
      </c>
      <c r="BC28" s="29">
        <v>6723</v>
      </c>
      <c r="BD28" s="29">
        <v>5707</v>
      </c>
      <c r="BE28" s="30">
        <v>7284</v>
      </c>
      <c r="BF28" s="30">
        <v>7155</v>
      </c>
      <c r="BG28" s="30">
        <v>6719</v>
      </c>
      <c r="BH28" s="30">
        <v>15560</v>
      </c>
      <c r="BI28" s="30">
        <v>11078</v>
      </c>
      <c r="BJ28" s="41">
        <v>6220</v>
      </c>
      <c r="BK28" s="41">
        <v>7118</v>
      </c>
      <c r="BL28" s="41">
        <v>6859</v>
      </c>
      <c r="BM28" s="41">
        <v>7185</v>
      </c>
      <c r="BN28" s="41">
        <v>8655</v>
      </c>
      <c r="BO28" s="41">
        <v>7912</v>
      </c>
      <c r="BP28" s="41">
        <v>10566</v>
      </c>
      <c r="BQ28" s="42">
        <v>8781</v>
      </c>
      <c r="BR28" s="42">
        <v>6981</v>
      </c>
      <c r="BS28" s="42">
        <v>7794</v>
      </c>
      <c r="BT28" s="42">
        <v>8179</v>
      </c>
      <c r="BU28" s="42">
        <v>8741</v>
      </c>
      <c r="BV28" s="41">
        <v>6502</v>
      </c>
      <c r="BW28" s="41">
        <v>8255</v>
      </c>
      <c r="BX28" s="41">
        <v>7383</v>
      </c>
      <c r="BY28" s="41">
        <v>7544</v>
      </c>
      <c r="BZ28" s="42">
        <v>27018</v>
      </c>
      <c r="CA28" s="42">
        <v>8506</v>
      </c>
      <c r="CB28" s="42">
        <v>7145</v>
      </c>
      <c r="CC28" s="24">
        <v>8880</v>
      </c>
      <c r="CD28" s="24">
        <v>7232</v>
      </c>
      <c r="CE28" s="24">
        <v>7130</v>
      </c>
      <c r="CF28" s="24">
        <v>21193</v>
      </c>
      <c r="CG28" s="24">
        <v>10476</v>
      </c>
      <c r="CH28" s="55">
        <v>8058</v>
      </c>
      <c r="CI28" s="37">
        <v>5023</v>
      </c>
      <c r="CJ28" s="37">
        <v>9241</v>
      </c>
      <c r="CK28" s="37">
        <v>6291</v>
      </c>
      <c r="CL28" s="37">
        <v>7163</v>
      </c>
      <c r="CM28" s="37">
        <v>5636</v>
      </c>
      <c r="CN28" s="37">
        <v>5644</v>
      </c>
      <c r="CO28" s="37">
        <v>5536</v>
      </c>
      <c r="CP28" s="37">
        <v>7033</v>
      </c>
      <c r="CQ28" s="37">
        <v>8159</v>
      </c>
      <c r="CR28" s="37">
        <v>7228</v>
      </c>
      <c r="CS28" s="100">
        <v>5119</v>
      </c>
      <c r="CT28" s="111">
        <v>4209</v>
      </c>
      <c r="CU28" s="37">
        <v>6221</v>
      </c>
      <c r="CV28" s="24">
        <v>6893</v>
      </c>
      <c r="CW28" s="38">
        <v>6638</v>
      </c>
      <c r="CX28" s="37">
        <v>8097</v>
      </c>
      <c r="CY28" s="24">
        <v>6454</v>
      </c>
      <c r="CZ28" s="24">
        <v>6613</v>
      </c>
      <c r="DA28" s="24">
        <v>7977</v>
      </c>
      <c r="DB28" s="24">
        <v>7548</v>
      </c>
      <c r="DC28" s="24">
        <v>11551</v>
      </c>
      <c r="DD28" s="24">
        <v>6742</v>
      </c>
      <c r="DE28" s="138">
        <v>8414</v>
      </c>
      <c r="DF28" s="128">
        <v>6647</v>
      </c>
      <c r="DG28" s="37">
        <v>5952</v>
      </c>
      <c r="DH28" s="24">
        <v>10888</v>
      </c>
      <c r="DI28" s="38">
        <v>7467</v>
      </c>
      <c r="DJ28" s="37">
        <v>7650</v>
      </c>
      <c r="DK28" s="24">
        <v>8729</v>
      </c>
      <c r="DL28" s="24">
        <v>6829</v>
      </c>
      <c r="DM28" s="24">
        <v>6167</v>
      </c>
      <c r="DN28" s="24">
        <v>5250</v>
      </c>
      <c r="DO28" s="24">
        <v>2763</v>
      </c>
      <c r="DP28" s="24">
        <v>6537</v>
      </c>
      <c r="DQ28" s="123">
        <v>6179</v>
      </c>
      <c r="DR28" s="179">
        <v>4.5999999999999996</v>
      </c>
      <c r="DS28" s="180">
        <v>7.9</v>
      </c>
      <c r="DT28" s="180">
        <v>9.1999999999999993</v>
      </c>
      <c r="DU28" s="180">
        <v>7.4</v>
      </c>
      <c r="DV28" s="180">
        <v>9.9</v>
      </c>
      <c r="DW28" s="180">
        <v>8.1999999999999993</v>
      </c>
      <c r="DX28" s="180">
        <v>7.7</v>
      </c>
      <c r="DY28" s="181">
        <v>10.6</v>
      </c>
      <c r="DZ28" s="181">
        <v>10.1</v>
      </c>
      <c r="EA28" s="181">
        <v>10.3</v>
      </c>
      <c r="EB28" s="182">
        <v>7.8</v>
      </c>
      <c r="EC28" s="182">
        <v>8.9</v>
      </c>
      <c r="ED28" s="221">
        <f t="shared" si="0"/>
        <v>114.89999999999998</v>
      </c>
      <c r="EE28" s="221">
        <f t="shared" si="1"/>
        <v>114.49999999999999</v>
      </c>
      <c r="EF28" s="221">
        <f t="shared" si="2"/>
        <v>123.90000000000002</v>
      </c>
      <c r="EG28" s="209">
        <v>6.8</v>
      </c>
      <c r="EH28" s="181">
        <v>6.5</v>
      </c>
      <c r="EI28" s="221">
        <v>7.5</v>
      </c>
      <c r="EJ28" s="181">
        <v>7.1</v>
      </c>
      <c r="EK28" s="231">
        <v>8.6999999999999993</v>
      </c>
      <c r="EL28" s="231">
        <v>10.1</v>
      </c>
      <c r="EM28" s="231">
        <v>8.4</v>
      </c>
      <c r="EN28" s="231">
        <v>11</v>
      </c>
      <c r="EO28" s="231">
        <v>17.8</v>
      </c>
      <c r="EP28" s="231">
        <v>9.6</v>
      </c>
      <c r="EQ28" s="231">
        <v>12.8</v>
      </c>
      <c r="ER28" s="231">
        <v>8.6</v>
      </c>
      <c r="ES28" s="209">
        <v>10.8</v>
      </c>
      <c r="ET28" s="181">
        <v>8.8000000000000007</v>
      </c>
      <c r="EU28" s="182">
        <v>7.5</v>
      </c>
      <c r="EV28" s="182">
        <v>8.9</v>
      </c>
      <c r="EW28" s="181">
        <v>7</v>
      </c>
      <c r="EX28" s="181">
        <v>12.4</v>
      </c>
      <c r="EY28" s="221">
        <v>11.4</v>
      </c>
      <c r="EZ28" s="181">
        <v>8.6</v>
      </c>
      <c r="FA28" s="181">
        <v>9.5</v>
      </c>
      <c r="FB28" s="181">
        <v>9.8000000000000007</v>
      </c>
      <c r="FC28" s="181">
        <v>9.5</v>
      </c>
      <c r="FD28" s="231">
        <v>10.3</v>
      </c>
      <c r="FE28" s="209">
        <v>10</v>
      </c>
      <c r="FF28" s="181">
        <v>7.1</v>
      </c>
      <c r="FG28" s="182">
        <v>7.1</v>
      </c>
      <c r="FH28" s="182">
        <v>10.3</v>
      </c>
      <c r="FI28" s="181">
        <v>11.1</v>
      </c>
      <c r="FJ28" s="181">
        <v>11.8</v>
      </c>
      <c r="FK28" s="221">
        <v>12.9</v>
      </c>
      <c r="FL28" s="181">
        <v>11.9</v>
      </c>
      <c r="FM28" s="181">
        <v>9.8000000000000007</v>
      </c>
      <c r="FN28" s="181">
        <v>10.9</v>
      </c>
      <c r="FO28" s="181">
        <v>11</v>
      </c>
      <c r="FP28" s="231">
        <v>10</v>
      </c>
    </row>
    <row r="29" spans="1:172" ht="13.2" x14ac:dyDescent="0.25">
      <c r="A29" s="89" t="s">
        <v>31</v>
      </c>
      <c r="B29" s="78">
        <v>2923</v>
      </c>
      <c r="C29" s="29">
        <v>5930</v>
      </c>
      <c r="D29" s="29">
        <v>3133</v>
      </c>
      <c r="E29" s="29">
        <v>5455</v>
      </c>
      <c r="F29" s="29">
        <v>3373</v>
      </c>
      <c r="G29" s="29">
        <v>9992</v>
      </c>
      <c r="H29" s="29">
        <v>3727</v>
      </c>
      <c r="I29" s="30">
        <v>2320</v>
      </c>
      <c r="J29" s="30">
        <v>2727</v>
      </c>
      <c r="K29" s="30">
        <v>1725</v>
      </c>
      <c r="L29" s="30">
        <v>4340</v>
      </c>
      <c r="M29" s="30">
        <v>1484</v>
      </c>
      <c r="N29" s="29">
        <v>1939</v>
      </c>
      <c r="O29" s="29">
        <v>2245</v>
      </c>
      <c r="P29" s="29">
        <v>2100</v>
      </c>
      <c r="Q29" s="29">
        <v>2280</v>
      </c>
      <c r="R29" s="29">
        <v>2218</v>
      </c>
      <c r="S29" s="29">
        <v>3067</v>
      </c>
      <c r="T29" s="29">
        <v>1369</v>
      </c>
      <c r="U29" s="48">
        <v>7523</v>
      </c>
      <c r="V29" s="48">
        <v>1427</v>
      </c>
      <c r="W29" s="48">
        <v>4654</v>
      </c>
      <c r="X29" s="48">
        <v>2932</v>
      </c>
      <c r="Y29" s="48">
        <v>2477</v>
      </c>
      <c r="Z29" s="29">
        <v>3570</v>
      </c>
      <c r="AA29" s="29">
        <v>2785</v>
      </c>
      <c r="AB29" s="29">
        <v>1957</v>
      </c>
      <c r="AC29" s="29">
        <v>2596</v>
      </c>
      <c r="AD29" s="29">
        <v>2130</v>
      </c>
      <c r="AE29" s="29">
        <v>2508</v>
      </c>
      <c r="AF29" s="29">
        <v>3010</v>
      </c>
      <c r="AG29" s="48">
        <v>4429</v>
      </c>
      <c r="AH29" s="48">
        <v>4954</v>
      </c>
      <c r="AI29" s="48">
        <v>4357</v>
      </c>
      <c r="AJ29" s="48">
        <v>4738</v>
      </c>
      <c r="AK29" s="48">
        <v>3008</v>
      </c>
      <c r="AL29" s="29">
        <v>3079</v>
      </c>
      <c r="AM29" s="29">
        <v>2299</v>
      </c>
      <c r="AN29" s="29">
        <v>2711</v>
      </c>
      <c r="AO29" s="29">
        <v>3615</v>
      </c>
      <c r="AP29" s="29">
        <v>3066</v>
      </c>
      <c r="AQ29" s="29">
        <v>3890</v>
      </c>
      <c r="AR29" s="29">
        <v>4213</v>
      </c>
      <c r="AS29" s="30">
        <v>3717</v>
      </c>
      <c r="AT29" s="30">
        <v>2639</v>
      </c>
      <c r="AU29" s="30">
        <v>2591</v>
      </c>
      <c r="AV29" s="31">
        <v>3289</v>
      </c>
      <c r="AW29" s="30">
        <v>6730</v>
      </c>
      <c r="AX29" s="29">
        <v>3006</v>
      </c>
      <c r="AY29" s="29">
        <v>2166</v>
      </c>
      <c r="AZ29" s="29">
        <v>4173</v>
      </c>
      <c r="BA29" s="29">
        <v>3948</v>
      </c>
      <c r="BB29" s="29">
        <v>4728</v>
      </c>
      <c r="BC29" s="29">
        <v>4905</v>
      </c>
      <c r="BD29" s="29">
        <v>4980</v>
      </c>
      <c r="BE29" s="30">
        <v>4699</v>
      </c>
      <c r="BF29" s="30">
        <v>6364</v>
      </c>
      <c r="BG29" s="30">
        <v>3605</v>
      </c>
      <c r="BH29" s="30">
        <v>7126</v>
      </c>
      <c r="BI29" s="30">
        <v>3668</v>
      </c>
      <c r="BJ29" s="41">
        <v>4071</v>
      </c>
      <c r="BK29" s="41">
        <v>3582</v>
      </c>
      <c r="BL29" s="41">
        <v>3110</v>
      </c>
      <c r="BM29" s="41">
        <v>5046</v>
      </c>
      <c r="BN29" s="41">
        <v>7653</v>
      </c>
      <c r="BO29" s="41">
        <v>4490</v>
      </c>
      <c r="BP29" s="41">
        <v>3020</v>
      </c>
      <c r="BQ29" s="42">
        <v>5963</v>
      </c>
      <c r="BR29" s="42">
        <v>4927</v>
      </c>
      <c r="BS29" s="42">
        <v>5131</v>
      </c>
      <c r="BT29" s="42">
        <v>5876</v>
      </c>
      <c r="BU29" s="42">
        <v>6146</v>
      </c>
      <c r="BV29" s="41">
        <v>3941</v>
      </c>
      <c r="BW29" s="41">
        <v>4411</v>
      </c>
      <c r="BX29" s="41">
        <v>4177</v>
      </c>
      <c r="BY29" s="41">
        <v>4164</v>
      </c>
      <c r="BZ29" s="42">
        <v>4563</v>
      </c>
      <c r="CA29" s="42">
        <v>4101</v>
      </c>
      <c r="CB29" s="42">
        <v>9424</v>
      </c>
      <c r="CC29" s="24">
        <v>6278</v>
      </c>
      <c r="CD29" s="24">
        <v>6858</v>
      </c>
      <c r="CE29" s="24">
        <v>4959</v>
      </c>
      <c r="CF29" s="24">
        <v>6174</v>
      </c>
      <c r="CG29" s="24">
        <v>3997</v>
      </c>
      <c r="CH29" s="56">
        <v>3625</v>
      </c>
      <c r="CI29" s="24">
        <v>4677</v>
      </c>
      <c r="CJ29" s="24">
        <v>5999</v>
      </c>
      <c r="CK29" s="24">
        <v>2928</v>
      </c>
      <c r="CL29" s="24">
        <v>5983</v>
      </c>
      <c r="CM29" s="24">
        <v>3100</v>
      </c>
      <c r="CN29" s="24">
        <v>4252</v>
      </c>
      <c r="CO29" s="24">
        <v>4770</v>
      </c>
      <c r="CP29" s="24">
        <v>5920</v>
      </c>
      <c r="CQ29" s="24">
        <v>2655</v>
      </c>
      <c r="CR29" s="24">
        <v>3845</v>
      </c>
      <c r="CS29" s="102">
        <v>8329</v>
      </c>
      <c r="CT29" s="113">
        <v>5231</v>
      </c>
      <c r="CU29" s="24">
        <v>9522</v>
      </c>
      <c r="CV29" s="24">
        <v>4874</v>
      </c>
      <c r="CW29" s="39">
        <v>8630</v>
      </c>
      <c r="CX29" s="24">
        <v>8877</v>
      </c>
      <c r="CY29" s="24">
        <v>4499</v>
      </c>
      <c r="CZ29" s="24">
        <v>4666</v>
      </c>
      <c r="DA29" s="24">
        <v>2377</v>
      </c>
      <c r="DB29" s="24">
        <v>5553</v>
      </c>
      <c r="DC29" s="24">
        <v>5431</v>
      </c>
      <c r="DD29" s="24">
        <v>4349</v>
      </c>
      <c r="DE29" s="138">
        <v>5981</v>
      </c>
      <c r="DF29" s="130">
        <v>4002</v>
      </c>
      <c r="DG29" s="24">
        <v>3437</v>
      </c>
      <c r="DH29" s="24">
        <v>3724</v>
      </c>
      <c r="DI29" s="39">
        <v>5722</v>
      </c>
      <c r="DJ29" s="24">
        <v>7068</v>
      </c>
      <c r="DK29" s="24">
        <v>25076</v>
      </c>
      <c r="DL29" s="24">
        <v>6058</v>
      </c>
      <c r="DM29" s="24">
        <v>4200</v>
      </c>
      <c r="DN29" s="24">
        <v>4387</v>
      </c>
      <c r="DO29" s="24">
        <v>6552</v>
      </c>
      <c r="DP29" s="24">
        <v>2587</v>
      </c>
      <c r="DQ29" s="123">
        <v>6389</v>
      </c>
      <c r="DR29" s="179">
        <v>9.1999999999999993</v>
      </c>
      <c r="DS29" s="180">
        <v>6</v>
      </c>
      <c r="DT29" s="180">
        <v>7.9</v>
      </c>
      <c r="DU29" s="180">
        <v>5.7</v>
      </c>
      <c r="DV29" s="180">
        <v>6.6</v>
      </c>
      <c r="DW29" s="180">
        <v>7.4</v>
      </c>
      <c r="DX29" s="180">
        <v>8.1</v>
      </c>
      <c r="DY29" s="181">
        <v>8.6999999999999993</v>
      </c>
      <c r="DZ29" s="181">
        <v>8.1999999999999993</v>
      </c>
      <c r="EA29" s="181">
        <v>7.7</v>
      </c>
      <c r="EB29" s="182">
        <v>6.8</v>
      </c>
      <c r="EC29" s="182">
        <v>10.5</v>
      </c>
      <c r="ED29" s="221">
        <f t="shared" si="0"/>
        <v>118.5</v>
      </c>
      <c r="EE29" s="221">
        <f t="shared" si="1"/>
        <v>113.1</v>
      </c>
      <c r="EF29" s="221">
        <f t="shared" si="2"/>
        <v>137.9</v>
      </c>
      <c r="EG29" s="209">
        <v>18.600000000000001</v>
      </c>
      <c r="EH29" s="181">
        <v>6</v>
      </c>
      <c r="EI29" s="221">
        <v>11.6</v>
      </c>
      <c r="EJ29" s="181">
        <v>7.6</v>
      </c>
      <c r="EK29" s="231">
        <v>15.6</v>
      </c>
      <c r="EL29" s="231">
        <v>7.8</v>
      </c>
      <c r="EM29" s="231">
        <v>5.6</v>
      </c>
      <c r="EN29" s="231">
        <v>12.7</v>
      </c>
      <c r="EO29" s="231">
        <v>7.5</v>
      </c>
      <c r="EP29" s="231">
        <v>9.5</v>
      </c>
      <c r="EQ29" s="231">
        <v>8</v>
      </c>
      <c r="ER29" s="231">
        <v>8</v>
      </c>
      <c r="ES29" s="209">
        <v>6.2</v>
      </c>
      <c r="ET29" s="181">
        <v>5.7</v>
      </c>
      <c r="EU29" s="182">
        <v>5.7</v>
      </c>
      <c r="EV29" s="182">
        <v>9.4</v>
      </c>
      <c r="EW29" s="181">
        <v>12.3</v>
      </c>
      <c r="EX29" s="181">
        <v>11.7</v>
      </c>
      <c r="EY29" s="221">
        <v>10.8</v>
      </c>
      <c r="EZ29" s="181">
        <v>9.9</v>
      </c>
      <c r="FA29" s="181">
        <v>9.6</v>
      </c>
      <c r="FB29" s="181">
        <v>7.6</v>
      </c>
      <c r="FC29" s="181">
        <v>6.9</v>
      </c>
      <c r="FD29" s="231">
        <v>17.3</v>
      </c>
      <c r="FE29" s="209">
        <v>10.7</v>
      </c>
      <c r="FF29" s="181">
        <v>7.8</v>
      </c>
      <c r="FG29" s="182">
        <v>8.3000000000000007</v>
      </c>
      <c r="FH29" s="182">
        <v>10.6</v>
      </c>
      <c r="FI29" s="181">
        <v>8.6</v>
      </c>
      <c r="FJ29" s="181">
        <v>18.2</v>
      </c>
      <c r="FK29" s="221">
        <v>11.8</v>
      </c>
      <c r="FL29" s="181">
        <v>13.3</v>
      </c>
      <c r="FM29" s="181">
        <v>13</v>
      </c>
      <c r="FN29" s="181">
        <v>9.5</v>
      </c>
      <c r="FO29" s="181">
        <v>15</v>
      </c>
      <c r="FP29" s="231">
        <v>11.1</v>
      </c>
    </row>
    <row r="30" spans="1:172" ht="13.2" x14ac:dyDescent="0.25">
      <c r="A30" s="87" t="s">
        <v>33</v>
      </c>
      <c r="B30" s="78">
        <v>2200</v>
      </c>
      <c r="C30" s="29">
        <v>9713</v>
      </c>
      <c r="D30" s="29">
        <v>6882</v>
      </c>
      <c r="E30" s="29">
        <v>2170</v>
      </c>
      <c r="F30" s="29">
        <v>2269</v>
      </c>
      <c r="G30" s="29">
        <v>791</v>
      </c>
      <c r="H30" s="29">
        <v>913</v>
      </c>
      <c r="I30" s="30">
        <v>1400</v>
      </c>
      <c r="J30" s="30">
        <v>2090</v>
      </c>
      <c r="K30" s="30">
        <v>2467</v>
      </c>
      <c r="L30" s="30">
        <v>3012</v>
      </c>
      <c r="M30" s="30">
        <v>2723</v>
      </c>
      <c r="N30" s="29">
        <v>2519</v>
      </c>
      <c r="O30" s="29">
        <v>2795</v>
      </c>
      <c r="P30" s="29">
        <v>2973</v>
      </c>
      <c r="Q30" s="29">
        <v>3245</v>
      </c>
      <c r="R30" s="29">
        <v>7776</v>
      </c>
      <c r="S30" s="29">
        <v>3702</v>
      </c>
      <c r="T30" s="29">
        <v>2939</v>
      </c>
      <c r="U30" s="48">
        <v>27505</v>
      </c>
      <c r="V30" s="48">
        <v>2246</v>
      </c>
      <c r="W30" s="48">
        <v>5149</v>
      </c>
      <c r="X30" s="48">
        <v>5926</v>
      </c>
      <c r="Y30" s="48">
        <v>5325</v>
      </c>
      <c r="Z30" s="29">
        <v>4222</v>
      </c>
      <c r="AA30" s="29">
        <v>3302</v>
      </c>
      <c r="AB30" s="29">
        <v>3610</v>
      </c>
      <c r="AC30" s="29">
        <v>13006</v>
      </c>
      <c r="AD30" s="29">
        <v>119</v>
      </c>
      <c r="AE30" s="29">
        <v>3242</v>
      </c>
      <c r="AF30" s="29">
        <v>3448</v>
      </c>
      <c r="AG30" s="48">
        <v>3929</v>
      </c>
      <c r="AH30" s="48">
        <v>3813</v>
      </c>
      <c r="AI30" s="48">
        <v>5307</v>
      </c>
      <c r="AJ30" s="48">
        <v>5674</v>
      </c>
      <c r="AK30" s="48">
        <v>7620</v>
      </c>
      <c r="AL30" s="29">
        <v>1585</v>
      </c>
      <c r="AM30" s="29">
        <v>3460</v>
      </c>
      <c r="AN30" s="29">
        <v>3998</v>
      </c>
      <c r="AO30" s="29">
        <v>4482</v>
      </c>
      <c r="AP30" s="29">
        <v>3752</v>
      </c>
      <c r="AQ30" s="29">
        <v>3576</v>
      </c>
      <c r="AR30" s="29">
        <v>2722</v>
      </c>
      <c r="AS30" s="30">
        <v>3175</v>
      </c>
      <c r="AT30" s="30">
        <v>4651</v>
      </c>
      <c r="AU30" s="30">
        <v>3850</v>
      </c>
      <c r="AV30" s="32">
        <v>3409</v>
      </c>
      <c r="AW30" s="30">
        <v>8640</v>
      </c>
      <c r="AX30" s="29">
        <v>4573</v>
      </c>
      <c r="AY30" s="29">
        <v>4552</v>
      </c>
      <c r="AZ30" s="29">
        <v>5621</v>
      </c>
      <c r="BA30" s="29">
        <v>5234</v>
      </c>
      <c r="BB30" s="29">
        <v>4951</v>
      </c>
      <c r="BC30" s="29">
        <v>4754</v>
      </c>
      <c r="BD30" s="29">
        <v>6653</v>
      </c>
      <c r="BE30" s="30">
        <v>4907</v>
      </c>
      <c r="BF30" s="30">
        <v>3979</v>
      </c>
      <c r="BG30" s="30">
        <v>4676</v>
      </c>
      <c r="BH30" s="30">
        <v>4596</v>
      </c>
      <c r="BI30" s="30">
        <v>4494</v>
      </c>
      <c r="BJ30" s="41">
        <v>2917</v>
      </c>
      <c r="BK30" s="41">
        <v>5033</v>
      </c>
      <c r="BL30" s="41">
        <v>4394</v>
      </c>
      <c r="BM30" s="41">
        <v>4540</v>
      </c>
      <c r="BN30" s="41">
        <v>3735</v>
      </c>
      <c r="BO30" s="41">
        <v>7753</v>
      </c>
      <c r="BP30" s="41">
        <v>5671</v>
      </c>
      <c r="BQ30" s="42">
        <v>5927</v>
      </c>
      <c r="BR30" s="42">
        <v>3241</v>
      </c>
      <c r="BS30" s="42">
        <v>5306</v>
      </c>
      <c r="BT30" s="42">
        <v>8199</v>
      </c>
      <c r="BU30" s="42">
        <v>13902</v>
      </c>
      <c r="BV30" s="41">
        <v>5059</v>
      </c>
      <c r="BW30" s="41">
        <v>3171</v>
      </c>
      <c r="BX30" s="41">
        <v>5585</v>
      </c>
      <c r="BY30" s="41">
        <v>4174</v>
      </c>
      <c r="BZ30" s="42">
        <v>6802</v>
      </c>
      <c r="CA30" s="42">
        <v>6990</v>
      </c>
      <c r="CB30" s="42">
        <v>10355</v>
      </c>
      <c r="CC30" s="24">
        <v>5609</v>
      </c>
      <c r="CD30" s="24">
        <v>8944</v>
      </c>
      <c r="CE30" s="24">
        <v>9247</v>
      </c>
      <c r="CF30" s="24">
        <v>12162</v>
      </c>
      <c r="CG30" s="24">
        <v>6972</v>
      </c>
      <c r="CH30" s="55">
        <v>9691</v>
      </c>
      <c r="CI30" s="37">
        <v>2069</v>
      </c>
      <c r="CJ30" s="37">
        <v>2288</v>
      </c>
      <c r="CK30" s="37">
        <v>2773</v>
      </c>
      <c r="CL30" s="37">
        <v>3942</v>
      </c>
      <c r="CM30" s="37">
        <v>4715</v>
      </c>
      <c r="CN30" s="37">
        <v>2710</v>
      </c>
      <c r="CO30" s="37">
        <v>3670</v>
      </c>
      <c r="CP30" s="37">
        <v>1365</v>
      </c>
      <c r="CQ30" s="37">
        <v>4759</v>
      </c>
      <c r="CR30" s="37">
        <v>4457</v>
      </c>
      <c r="CS30" s="100">
        <v>4392</v>
      </c>
      <c r="CT30" s="111">
        <v>1253</v>
      </c>
      <c r="CU30" s="37">
        <v>1899</v>
      </c>
      <c r="CV30" s="24">
        <v>3156</v>
      </c>
      <c r="CW30" s="38">
        <v>4115</v>
      </c>
      <c r="CX30" s="37">
        <v>4241</v>
      </c>
      <c r="CY30" s="24">
        <v>6561</v>
      </c>
      <c r="CZ30" s="24">
        <v>8179</v>
      </c>
      <c r="DA30" s="24">
        <v>4124</v>
      </c>
      <c r="DB30" s="24">
        <v>12649</v>
      </c>
      <c r="DC30" s="24">
        <v>11704</v>
      </c>
      <c r="DD30" s="24">
        <v>8391</v>
      </c>
      <c r="DE30" s="138">
        <v>7070</v>
      </c>
      <c r="DF30" s="128">
        <v>3201</v>
      </c>
      <c r="DG30" s="37">
        <v>4335</v>
      </c>
      <c r="DH30" s="24">
        <v>3749</v>
      </c>
      <c r="DI30" s="38">
        <v>4340</v>
      </c>
      <c r="DJ30" s="37">
        <v>2877</v>
      </c>
      <c r="DK30" s="24">
        <v>3368</v>
      </c>
      <c r="DL30" s="24">
        <v>2662</v>
      </c>
      <c r="DM30" s="24">
        <v>2498</v>
      </c>
      <c r="DN30" s="24">
        <v>1549</v>
      </c>
      <c r="DO30" s="24">
        <v>1634</v>
      </c>
      <c r="DP30" s="24">
        <v>3081</v>
      </c>
      <c r="DQ30" s="123">
        <v>3805</v>
      </c>
      <c r="DR30" s="179">
        <v>10.199999999999999</v>
      </c>
      <c r="DS30" s="180">
        <v>5.7</v>
      </c>
      <c r="DT30" s="180">
        <v>4.0999999999999996</v>
      </c>
      <c r="DU30" s="180">
        <v>3.2</v>
      </c>
      <c r="DV30" s="180">
        <v>6.2</v>
      </c>
      <c r="DW30" s="180">
        <v>4.5</v>
      </c>
      <c r="DX30" s="180">
        <v>6.7</v>
      </c>
      <c r="DY30" s="181">
        <v>7.3</v>
      </c>
      <c r="DZ30" s="181">
        <v>7.2</v>
      </c>
      <c r="EA30" s="181">
        <v>6.8</v>
      </c>
      <c r="EB30" s="182">
        <v>7.9</v>
      </c>
      <c r="EC30" s="182">
        <v>8.6999999999999993</v>
      </c>
      <c r="ED30" s="221">
        <f t="shared" si="0"/>
        <v>103.8</v>
      </c>
      <c r="EE30" s="221">
        <f t="shared" si="1"/>
        <v>109.60000000000001</v>
      </c>
      <c r="EF30" s="221">
        <f t="shared" si="2"/>
        <v>124.8</v>
      </c>
      <c r="EG30" s="209">
        <v>9</v>
      </c>
      <c r="EH30" s="181">
        <v>6.2</v>
      </c>
      <c r="EI30" s="221">
        <v>5.3</v>
      </c>
      <c r="EJ30" s="181">
        <v>7.9</v>
      </c>
      <c r="EK30" s="231">
        <v>10</v>
      </c>
      <c r="EL30" s="231">
        <v>7.6</v>
      </c>
      <c r="EM30" s="231">
        <v>7.2</v>
      </c>
      <c r="EN30" s="231">
        <v>12.5</v>
      </c>
      <c r="EO30" s="231">
        <v>9.8000000000000007</v>
      </c>
      <c r="EP30" s="231">
        <v>10.1</v>
      </c>
      <c r="EQ30" s="231">
        <v>8.9</v>
      </c>
      <c r="ER30" s="231">
        <v>9.3000000000000007</v>
      </c>
      <c r="ES30" s="209">
        <v>5</v>
      </c>
      <c r="ET30" s="181">
        <v>6.6</v>
      </c>
      <c r="EU30" s="182">
        <v>10.8</v>
      </c>
      <c r="EV30" s="182">
        <v>9.3000000000000007</v>
      </c>
      <c r="EW30" s="181">
        <v>13.4</v>
      </c>
      <c r="EX30" s="181">
        <v>11.1</v>
      </c>
      <c r="EY30" s="221">
        <v>7.6</v>
      </c>
      <c r="EZ30" s="181">
        <v>7.6</v>
      </c>
      <c r="FA30" s="181">
        <v>6.5</v>
      </c>
      <c r="FB30" s="181">
        <v>11.2</v>
      </c>
      <c r="FC30" s="181">
        <v>9.1999999999999993</v>
      </c>
      <c r="FD30" s="231">
        <v>11.3</v>
      </c>
      <c r="FE30" s="209">
        <v>9.5</v>
      </c>
      <c r="FF30" s="181">
        <v>4.5999999999999996</v>
      </c>
      <c r="FG30" s="182">
        <v>7.8</v>
      </c>
      <c r="FH30" s="182">
        <v>14.5</v>
      </c>
      <c r="FI30" s="181">
        <v>13.3</v>
      </c>
      <c r="FJ30" s="181">
        <v>10.7</v>
      </c>
      <c r="FK30" s="221">
        <v>10.199999999999999</v>
      </c>
      <c r="FL30" s="181">
        <v>11.3</v>
      </c>
      <c r="FM30" s="181">
        <v>9.5</v>
      </c>
      <c r="FN30" s="181">
        <v>12.8</v>
      </c>
      <c r="FO30" s="181">
        <v>11.5</v>
      </c>
      <c r="FP30" s="231">
        <v>9.1</v>
      </c>
    </row>
    <row r="31" spans="1:172" ht="13.2" x14ac:dyDescent="0.25">
      <c r="A31" s="87" t="s">
        <v>34</v>
      </c>
      <c r="B31" s="78">
        <v>1744</v>
      </c>
      <c r="C31" s="29">
        <v>3618</v>
      </c>
      <c r="D31" s="29">
        <v>3963</v>
      </c>
      <c r="E31" s="29">
        <v>2161</v>
      </c>
      <c r="F31" s="29">
        <v>2991</v>
      </c>
      <c r="G31" s="29">
        <v>6016</v>
      </c>
      <c r="H31" s="29">
        <v>2132</v>
      </c>
      <c r="I31" s="30">
        <v>2705</v>
      </c>
      <c r="J31" s="30">
        <v>2818</v>
      </c>
      <c r="K31" s="30">
        <v>2914</v>
      </c>
      <c r="L31" s="30">
        <v>2872</v>
      </c>
      <c r="M31" s="30">
        <v>2984</v>
      </c>
      <c r="N31" s="29">
        <v>1601</v>
      </c>
      <c r="O31" s="29">
        <v>2276</v>
      </c>
      <c r="P31" s="29">
        <v>2802</v>
      </c>
      <c r="Q31" s="29">
        <v>2644</v>
      </c>
      <c r="R31" s="29">
        <v>9554</v>
      </c>
      <c r="S31" s="29">
        <v>2722</v>
      </c>
      <c r="T31" s="29">
        <v>3701</v>
      </c>
      <c r="U31" s="48">
        <v>3407</v>
      </c>
      <c r="V31" s="48">
        <v>1982</v>
      </c>
      <c r="W31" s="48">
        <v>4018</v>
      </c>
      <c r="X31" s="48">
        <v>2677</v>
      </c>
      <c r="Y31" s="48">
        <v>2854</v>
      </c>
      <c r="Z31" s="29">
        <v>2689</v>
      </c>
      <c r="AA31" s="29">
        <v>2491</v>
      </c>
      <c r="AB31" s="29">
        <v>2476</v>
      </c>
      <c r="AC31" s="29">
        <v>3627</v>
      </c>
      <c r="AD31" s="29">
        <v>669</v>
      </c>
      <c r="AE31" s="29">
        <v>2919</v>
      </c>
      <c r="AF31" s="29">
        <v>3463</v>
      </c>
      <c r="AG31" s="48">
        <v>2677</v>
      </c>
      <c r="AH31" s="48">
        <v>2753</v>
      </c>
      <c r="AI31" s="48">
        <v>4616</v>
      </c>
      <c r="AJ31" s="48">
        <v>3177</v>
      </c>
      <c r="AK31" s="48">
        <v>3286</v>
      </c>
      <c r="AL31" s="29">
        <v>2815</v>
      </c>
      <c r="AM31" s="29">
        <v>2905</v>
      </c>
      <c r="AN31" s="29">
        <v>3358</v>
      </c>
      <c r="AO31" s="29">
        <v>3033</v>
      </c>
      <c r="AP31" s="29">
        <v>4417</v>
      </c>
      <c r="AQ31" s="29">
        <v>4198</v>
      </c>
      <c r="AR31" s="29">
        <v>3726</v>
      </c>
      <c r="AS31" s="30">
        <v>2974</v>
      </c>
      <c r="AT31" s="30">
        <v>3640</v>
      </c>
      <c r="AU31" s="30">
        <v>3687</v>
      </c>
      <c r="AV31" s="32">
        <v>4025</v>
      </c>
      <c r="AW31" s="30">
        <v>4677</v>
      </c>
      <c r="AX31" s="29">
        <v>3273</v>
      </c>
      <c r="AY31" s="29">
        <v>4177</v>
      </c>
      <c r="AZ31" s="29">
        <v>2851</v>
      </c>
      <c r="BA31" s="29">
        <v>3120</v>
      </c>
      <c r="BB31" s="29">
        <v>3469</v>
      </c>
      <c r="BC31" s="29">
        <v>4060</v>
      </c>
      <c r="BD31" s="29">
        <v>3676</v>
      </c>
      <c r="BE31" s="30">
        <v>4166</v>
      </c>
      <c r="BF31" s="30">
        <v>4074</v>
      </c>
      <c r="BG31" s="30">
        <v>8665</v>
      </c>
      <c r="BH31" s="30">
        <v>5154</v>
      </c>
      <c r="BI31" s="30">
        <v>5686</v>
      </c>
      <c r="BJ31" s="41">
        <v>2849</v>
      </c>
      <c r="BK31" s="41">
        <v>2805</v>
      </c>
      <c r="BL31" s="41">
        <v>3736</v>
      </c>
      <c r="BM31" s="41">
        <v>3402</v>
      </c>
      <c r="BN31" s="41">
        <v>3736</v>
      </c>
      <c r="BO31" s="41">
        <v>4529</v>
      </c>
      <c r="BP31" s="41">
        <v>4098</v>
      </c>
      <c r="BQ31" s="42">
        <v>4818</v>
      </c>
      <c r="BR31" s="42">
        <v>3762</v>
      </c>
      <c r="BS31" s="42">
        <v>4600</v>
      </c>
      <c r="BT31" s="42">
        <v>6112</v>
      </c>
      <c r="BU31" s="42">
        <v>5483</v>
      </c>
      <c r="BV31" s="41">
        <v>4180</v>
      </c>
      <c r="BW31" s="41">
        <v>5151</v>
      </c>
      <c r="BX31" s="41">
        <v>5022</v>
      </c>
      <c r="BY31" s="41">
        <v>3986</v>
      </c>
      <c r="BZ31" s="42">
        <v>5185</v>
      </c>
      <c r="CA31" s="42">
        <v>4866</v>
      </c>
      <c r="CB31" s="42">
        <v>4068</v>
      </c>
      <c r="CC31" s="24">
        <v>6080</v>
      </c>
      <c r="CD31" s="24">
        <v>5303</v>
      </c>
      <c r="CE31" s="24">
        <v>7731</v>
      </c>
      <c r="CF31" s="24">
        <v>6129</v>
      </c>
      <c r="CG31" s="24">
        <v>4415</v>
      </c>
      <c r="CH31" s="55">
        <v>3196</v>
      </c>
      <c r="CI31" s="37">
        <v>4632</v>
      </c>
      <c r="CJ31" s="37">
        <v>3601</v>
      </c>
      <c r="CK31" s="37">
        <v>3512</v>
      </c>
      <c r="CL31" s="37">
        <v>3898</v>
      </c>
      <c r="CM31" s="37">
        <v>6497</v>
      </c>
      <c r="CN31" s="37">
        <v>5549</v>
      </c>
      <c r="CO31" s="37">
        <v>6667</v>
      </c>
      <c r="CP31" s="37">
        <v>5916</v>
      </c>
      <c r="CQ31" s="37">
        <v>6533</v>
      </c>
      <c r="CR31" s="37">
        <v>4241</v>
      </c>
      <c r="CS31" s="100">
        <v>4020</v>
      </c>
      <c r="CT31" s="111">
        <v>4444</v>
      </c>
      <c r="CU31" s="37">
        <v>3845</v>
      </c>
      <c r="CV31" s="24">
        <v>3687</v>
      </c>
      <c r="CW31" s="38">
        <v>4599</v>
      </c>
      <c r="CX31" s="37">
        <v>5989</v>
      </c>
      <c r="CY31" s="24">
        <v>5650</v>
      </c>
      <c r="CZ31" s="24">
        <v>8250</v>
      </c>
      <c r="DA31" s="24">
        <v>8409</v>
      </c>
      <c r="DB31" s="24">
        <v>7962</v>
      </c>
      <c r="DC31" s="24">
        <v>6456</v>
      </c>
      <c r="DD31" s="24">
        <v>7325</v>
      </c>
      <c r="DE31" s="138">
        <v>10159</v>
      </c>
      <c r="DF31" s="128">
        <v>9533</v>
      </c>
      <c r="DG31" s="37">
        <v>4263</v>
      </c>
      <c r="DH31" s="24">
        <v>5126</v>
      </c>
      <c r="DI31" s="38">
        <v>6385</v>
      </c>
      <c r="DJ31" s="37">
        <v>6031</v>
      </c>
      <c r="DK31" s="24">
        <v>5574</v>
      </c>
      <c r="DL31" s="24">
        <v>6766</v>
      </c>
      <c r="DM31" s="24">
        <v>3944</v>
      </c>
      <c r="DN31" s="24">
        <v>5426</v>
      </c>
      <c r="DO31" s="24">
        <v>5739</v>
      </c>
      <c r="DP31" s="24">
        <v>4363</v>
      </c>
      <c r="DQ31" s="123">
        <v>6077</v>
      </c>
      <c r="DR31" s="179">
        <v>9.6</v>
      </c>
      <c r="DS31" s="180">
        <v>4.0999999999999996</v>
      </c>
      <c r="DT31" s="180">
        <v>6.6</v>
      </c>
      <c r="DU31" s="180">
        <v>4.0999999999999996</v>
      </c>
      <c r="DV31" s="180">
        <v>7.5</v>
      </c>
      <c r="DW31" s="180">
        <v>4.7</v>
      </c>
      <c r="DX31" s="180">
        <v>6.3</v>
      </c>
      <c r="DY31" s="181">
        <v>6.8</v>
      </c>
      <c r="DZ31" s="181">
        <v>6.2</v>
      </c>
      <c r="EA31" s="181">
        <v>6.7</v>
      </c>
      <c r="EB31" s="182">
        <v>10.7</v>
      </c>
      <c r="EC31" s="182">
        <v>10.6</v>
      </c>
      <c r="ED31" s="221">
        <f t="shared" si="0"/>
        <v>97.3</v>
      </c>
      <c r="EE31" s="221">
        <f t="shared" si="1"/>
        <v>91.8</v>
      </c>
      <c r="EF31" s="221">
        <f t="shared" si="2"/>
        <v>112.99999999999999</v>
      </c>
      <c r="EG31" s="209">
        <v>4.7</v>
      </c>
      <c r="EH31" s="181">
        <v>6.5</v>
      </c>
      <c r="EI31" s="221">
        <v>5.5</v>
      </c>
      <c r="EJ31" s="181">
        <v>6.2</v>
      </c>
      <c r="EK31" s="231">
        <v>6.4</v>
      </c>
      <c r="EL31" s="231">
        <v>7</v>
      </c>
      <c r="EM31" s="231">
        <v>7.2</v>
      </c>
      <c r="EN31" s="231">
        <v>13</v>
      </c>
      <c r="EO31" s="231">
        <v>17.7</v>
      </c>
      <c r="EP31" s="231">
        <v>7</v>
      </c>
      <c r="EQ31" s="231">
        <v>8.8000000000000007</v>
      </c>
      <c r="ER31" s="231">
        <v>7.3</v>
      </c>
      <c r="ES31" s="209">
        <v>6.6</v>
      </c>
      <c r="ET31" s="181">
        <v>6.1</v>
      </c>
      <c r="EU31" s="182">
        <v>6.2</v>
      </c>
      <c r="EV31" s="182">
        <v>7</v>
      </c>
      <c r="EW31" s="181">
        <v>8</v>
      </c>
      <c r="EX31" s="181">
        <v>7.5</v>
      </c>
      <c r="EY31" s="221">
        <v>7.7</v>
      </c>
      <c r="EZ31" s="181">
        <v>8.1</v>
      </c>
      <c r="FA31" s="181">
        <v>7.9</v>
      </c>
      <c r="FB31" s="181">
        <v>8.5</v>
      </c>
      <c r="FC31" s="181">
        <v>9.6</v>
      </c>
      <c r="FD31" s="231">
        <v>8.6</v>
      </c>
      <c r="FE31" s="209">
        <v>7.1</v>
      </c>
      <c r="FF31" s="181">
        <v>5.6</v>
      </c>
      <c r="FG31" s="182">
        <v>7.8</v>
      </c>
      <c r="FH31" s="182">
        <v>9.8000000000000007</v>
      </c>
      <c r="FI31" s="181">
        <v>11.1</v>
      </c>
      <c r="FJ31" s="181">
        <v>8.8000000000000007</v>
      </c>
      <c r="FK31" s="221">
        <v>15.3</v>
      </c>
      <c r="FL31" s="181">
        <v>11.6</v>
      </c>
      <c r="FM31" s="181">
        <v>9.6</v>
      </c>
      <c r="FN31" s="181">
        <v>10</v>
      </c>
      <c r="FO31" s="181">
        <v>7.8</v>
      </c>
      <c r="FP31" s="231">
        <v>8.5</v>
      </c>
    </row>
    <row r="32" spans="1:172" ht="13.2" x14ac:dyDescent="0.25">
      <c r="A32" s="87" t="s">
        <v>35</v>
      </c>
      <c r="B32" s="78">
        <v>5220</v>
      </c>
      <c r="C32" s="29">
        <v>8746</v>
      </c>
      <c r="D32" s="29">
        <v>8996</v>
      </c>
      <c r="E32" s="29">
        <v>8807</v>
      </c>
      <c r="F32" s="29">
        <v>9187</v>
      </c>
      <c r="G32" s="29">
        <v>1530</v>
      </c>
      <c r="H32" s="29">
        <v>2049</v>
      </c>
      <c r="I32" s="30">
        <v>1665</v>
      </c>
      <c r="J32" s="30">
        <v>2618</v>
      </c>
      <c r="K32" s="30">
        <v>2780</v>
      </c>
      <c r="L32" s="30">
        <v>2955</v>
      </c>
      <c r="M32" s="30">
        <v>3657</v>
      </c>
      <c r="N32" s="29">
        <v>3911</v>
      </c>
      <c r="O32" s="29">
        <v>4052</v>
      </c>
      <c r="P32" s="29">
        <v>7481</v>
      </c>
      <c r="Q32" s="29">
        <v>5029</v>
      </c>
      <c r="R32" s="29">
        <v>6442</v>
      </c>
      <c r="S32" s="29">
        <v>5962</v>
      </c>
      <c r="T32" s="29">
        <v>7592</v>
      </c>
      <c r="U32" s="48">
        <v>5426</v>
      </c>
      <c r="V32" s="48">
        <v>6397</v>
      </c>
      <c r="W32" s="48">
        <v>5147</v>
      </c>
      <c r="X32" s="48">
        <v>6539</v>
      </c>
      <c r="Y32" s="48">
        <v>5092</v>
      </c>
      <c r="Z32" s="29">
        <v>4294</v>
      </c>
      <c r="AA32" s="29">
        <v>4101</v>
      </c>
      <c r="AB32" s="29">
        <v>6116</v>
      </c>
      <c r="AC32" s="29">
        <v>6955</v>
      </c>
      <c r="AD32" s="29">
        <v>678</v>
      </c>
      <c r="AE32" s="29">
        <v>7953</v>
      </c>
      <c r="AF32" s="29">
        <v>9331</v>
      </c>
      <c r="AG32" s="48">
        <v>7737</v>
      </c>
      <c r="AH32" s="48">
        <v>9109</v>
      </c>
      <c r="AI32" s="48">
        <v>10677</v>
      </c>
      <c r="AJ32" s="48">
        <v>10250</v>
      </c>
      <c r="AK32" s="48">
        <v>9716</v>
      </c>
      <c r="AL32" s="29">
        <v>8827</v>
      </c>
      <c r="AM32" s="29">
        <v>13156</v>
      </c>
      <c r="AN32" s="29">
        <v>8169</v>
      </c>
      <c r="AO32" s="29">
        <v>9293</v>
      </c>
      <c r="AP32" s="29">
        <v>10944</v>
      </c>
      <c r="AQ32" s="29">
        <v>7586</v>
      </c>
      <c r="AR32" s="29">
        <v>9068</v>
      </c>
      <c r="AS32" s="30">
        <v>6786</v>
      </c>
      <c r="AT32" s="30">
        <v>8645</v>
      </c>
      <c r="AU32" s="30">
        <v>9029</v>
      </c>
      <c r="AV32" s="32">
        <v>8053</v>
      </c>
      <c r="AW32" s="30">
        <v>11090</v>
      </c>
      <c r="AX32" s="29">
        <v>9156</v>
      </c>
      <c r="AY32" s="29">
        <v>7912</v>
      </c>
      <c r="AZ32" s="29">
        <v>9410</v>
      </c>
      <c r="BA32" s="29">
        <v>8694</v>
      </c>
      <c r="BB32" s="29">
        <v>10388</v>
      </c>
      <c r="BC32" s="29">
        <v>10027</v>
      </c>
      <c r="BD32" s="29">
        <v>7534</v>
      </c>
      <c r="BE32" s="30">
        <v>10150</v>
      </c>
      <c r="BF32" s="30">
        <v>11546</v>
      </c>
      <c r="BG32" s="30">
        <v>7847</v>
      </c>
      <c r="BH32" s="30">
        <v>6790</v>
      </c>
      <c r="BI32" s="30">
        <v>10173</v>
      </c>
      <c r="BJ32" s="41">
        <v>11388</v>
      </c>
      <c r="BK32" s="41">
        <v>8714</v>
      </c>
      <c r="BL32" s="41">
        <v>8551</v>
      </c>
      <c r="BM32" s="41">
        <v>9562</v>
      </c>
      <c r="BN32" s="41">
        <v>10254</v>
      </c>
      <c r="BO32" s="41">
        <v>11538</v>
      </c>
      <c r="BP32" s="41">
        <v>9921</v>
      </c>
      <c r="BQ32" s="42">
        <v>10667</v>
      </c>
      <c r="BR32" s="42">
        <v>11921</v>
      </c>
      <c r="BS32" s="42">
        <v>11074</v>
      </c>
      <c r="BT32" s="42">
        <v>11326</v>
      </c>
      <c r="BU32" s="42">
        <v>7558</v>
      </c>
      <c r="BV32" s="41">
        <v>11049</v>
      </c>
      <c r="BW32" s="41">
        <v>6774</v>
      </c>
      <c r="BX32" s="41">
        <v>14300</v>
      </c>
      <c r="BY32" s="41">
        <v>13092</v>
      </c>
      <c r="BZ32" s="42">
        <v>13833</v>
      </c>
      <c r="CA32" s="42">
        <v>10700</v>
      </c>
      <c r="CB32" s="42">
        <v>10279</v>
      </c>
      <c r="CC32" s="24">
        <v>13609</v>
      </c>
      <c r="CD32" s="24">
        <v>9673</v>
      </c>
      <c r="CE32" s="24">
        <v>10312</v>
      </c>
      <c r="CF32" s="24">
        <v>12524</v>
      </c>
      <c r="CG32" s="24">
        <v>5393</v>
      </c>
      <c r="CH32" s="55">
        <v>8552</v>
      </c>
      <c r="CI32" s="37">
        <v>8647</v>
      </c>
      <c r="CJ32" s="37">
        <v>5377</v>
      </c>
      <c r="CK32" s="37">
        <v>5170</v>
      </c>
      <c r="CL32" s="37">
        <v>5431</v>
      </c>
      <c r="CM32" s="37">
        <v>9789</v>
      </c>
      <c r="CN32" s="37">
        <v>5578</v>
      </c>
      <c r="CO32" s="37">
        <v>8165</v>
      </c>
      <c r="CP32" s="37">
        <v>9645</v>
      </c>
      <c r="CQ32" s="37">
        <v>8598</v>
      </c>
      <c r="CR32" s="37">
        <v>6237</v>
      </c>
      <c r="CS32" s="100">
        <v>9949</v>
      </c>
      <c r="CT32" s="111">
        <v>7588</v>
      </c>
      <c r="CU32" s="37">
        <v>8486</v>
      </c>
      <c r="CV32" s="24">
        <v>4438</v>
      </c>
      <c r="CW32" s="38">
        <v>8743</v>
      </c>
      <c r="CX32" s="37">
        <v>7565</v>
      </c>
      <c r="CY32" s="24">
        <v>7096</v>
      </c>
      <c r="CZ32" s="24">
        <v>4073</v>
      </c>
      <c r="DA32" s="24">
        <v>8099</v>
      </c>
      <c r="DB32" s="24">
        <v>7305</v>
      </c>
      <c r="DC32" s="24">
        <v>8833</v>
      </c>
      <c r="DD32" s="24">
        <v>7725</v>
      </c>
      <c r="DE32" s="138">
        <v>6338</v>
      </c>
      <c r="DF32" s="128">
        <v>10261</v>
      </c>
      <c r="DG32" s="37">
        <v>7269</v>
      </c>
      <c r="DH32" s="24">
        <v>9088</v>
      </c>
      <c r="DI32" s="38">
        <v>6808</v>
      </c>
      <c r="DJ32" s="37">
        <v>9579</v>
      </c>
      <c r="DK32" s="24">
        <v>5893</v>
      </c>
      <c r="DL32" s="24">
        <v>7605</v>
      </c>
      <c r="DM32" s="24">
        <v>3688</v>
      </c>
      <c r="DN32" s="24">
        <v>6438</v>
      </c>
      <c r="DO32" s="24">
        <v>6553</v>
      </c>
      <c r="DP32" s="24">
        <v>5204</v>
      </c>
      <c r="DQ32" s="123">
        <v>7199</v>
      </c>
      <c r="DR32" s="179">
        <v>9</v>
      </c>
      <c r="DS32" s="180">
        <v>6.6</v>
      </c>
      <c r="DT32" s="180">
        <v>10</v>
      </c>
      <c r="DU32" s="180">
        <v>8.3000000000000007</v>
      </c>
      <c r="DV32" s="180">
        <v>8.1999999999999993</v>
      </c>
      <c r="DW32" s="180">
        <v>5.6</v>
      </c>
      <c r="DX32" s="180">
        <v>8</v>
      </c>
      <c r="DY32" s="181">
        <v>7.9</v>
      </c>
      <c r="DZ32" s="181">
        <v>6.9</v>
      </c>
      <c r="EA32" s="181">
        <v>7.6</v>
      </c>
      <c r="EB32" s="182">
        <v>6.2</v>
      </c>
      <c r="EC32" s="182">
        <v>9.5</v>
      </c>
      <c r="ED32" s="221">
        <f t="shared" si="0"/>
        <v>115.6</v>
      </c>
      <c r="EE32" s="221">
        <f t="shared" si="1"/>
        <v>150.60000000000002</v>
      </c>
      <c r="EF32" s="221">
        <f t="shared" si="2"/>
        <v>254.50000000000003</v>
      </c>
      <c r="EG32" s="209">
        <v>9.9</v>
      </c>
      <c r="EH32" s="181">
        <v>8.1</v>
      </c>
      <c r="EI32" s="221">
        <v>10</v>
      </c>
      <c r="EJ32" s="181">
        <v>8.9</v>
      </c>
      <c r="EK32" s="231">
        <v>10.5</v>
      </c>
      <c r="EL32" s="231">
        <v>7.6</v>
      </c>
      <c r="EM32" s="231">
        <v>5.8</v>
      </c>
      <c r="EN32" s="231">
        <v>12.3</v>
      </c>
      <c r="EO32" s="231">
        <v>8.5</v>
      </c>
      <c r="EP32" s="231">
        <v>13.5</v>
      </c>
      <c r="EQ32" s="231">
        <v>14.8</v>
      </c>
      <c r="ER32" s="231">
        <v>5.7</v>
      </c>
      <c r="ES32" s="209">
        <v>8.4</v>
      </c>
      <c r="ET32" s="181">
        <v>8</v>
      </c>
      <c r="EU32" s="182">
        <v>13</v>
      </c>
      <c r="EV32" s="182">
        <v>8.1</v>
      </c>
      <c r="EW32" s="181">
        <v>11.3</v>
      </c>
      <c r="EX32" s="181">
        <v>18</v>
      </c>
      <c r="EY32" s="221">
        <v>10.9</v>
      </c>
      <c r="EZ32" s="181">
        <v>16.5</v>
      </c>
      <c r="FA32" s="181">
        <v>13.9</v>
      </c>
      <c r="FB32" s="181">
        <v>15.7</v>
      </c>
      <c r="FC32" s="181">
        <v>10.3</v>
      </c>
      <c r="FD32" s="231">
        <v>16.5</v>
      </c>
      <c r="FE32" s="209">
        <v>21.7</v>
      </c>
      <c r="FF32" s="181">
        <v>16.399999999999999</v>
      </c>
      <c r="FG32" s="182">
        <v>16.5</v>
      </c>
      <c r="FH32" s="182">
        <v>19.8</v>
      </c>
      <c r="FI32" s="181">
        <v>18.600000000000001</v>
      </c>
      <c r="FJ32" s="181">
        <v>20.8</v>
      </c>
      <c r="FK32" s="221">
        <v>28.5</v>
      </c>
      <c r="FL32" s="181">
        <v>23.5</v>
      </c>
      <c r="FM32" s="181">
        <v>19.399999999999999</v>
      </c>
      <c r="FN32" s="181">
        <v>23.3</v>
      </c>
      <c r="FO32" s="181">
        <v>25</v>
      </c>
      <c r="FP32" s="231">
        <v>21</v>
      </c>
    </row>
    <row r="33" spans="1:172" ht="13.2" x14ac:dyDescent="0.25">
      <c r="A33" s="87" t="s">
        <v>36</v>
      </c>
      <c r="B33" s="78">
        <v>1458</v>
      </c>
      <c r="C33" s="29">
        <v>1710</v>
      </c>
      <c r="D33" s="29">
        <v>1543</v>
      </c>
      <c r="E33" s="29">
        <v>1987</v>
      </c>
      <c r="F33" s="29">
        <v>3242</v>
      </c>
      <c r="G33" s="29">
        <v>1579</v>
      </c>
      <c r="H33" s="29">
        <v>1699</v>
      </c>
      <c r="I33" s="30">
        <v>9201</v>
      </c>
      <c r="J33" s="30">
        <v>2617</v>
      </c>
      <c r="K33" s="30">
        <v>1347</v>
      </c>
      <c r="L33" s="30">
        <v>5533</v>
      </c>
      <c r="M33" s="30">
        <v>2763</v>
      </c>
      <c r="N33" s="29">
        <v>1956</v>
      </c>
      <c r="O33" s="29">
        <v>1317</v>
      </c>
      <c r="P33" s="29">
        <v>2143</v>
      </c>
      <c r="Q33" s="29">
        <v>2509</v>
      </c>
      <c r="R33" s="29">
        <v>3188</v>
      </c>
      <c r="S33" s="29">
        <v>1717</v>
      </c>
      <c r="T33" s="29">
        <v>2999</v>
      </c>
      <c r="U33" s="48">
        <v>3991</v>
      </c>
      <c r="V33" s="48">
        <v>7594</v>
      </c>
      <c r="W33" s="48">
        <v>3102</v>
      </c>
      <c r="X33" s="48">
        <v>2374</v>
      </c>
      <c r="Y33" s="48">
        <v>15059</v>
      </c>
      <c r="Z33" s="29">
        <v>3562</v>
      </c>
      <c r="AA33" s="29">
        <v>2901</v>
      </c>
      <c r="AB33" s="29">
        <v>3494</v>
      </c>
      <c r="AC33" s="29">
        <v>9001</v>
      </c>
      <c r="AD33" s="29">
        <v>1444</v>
      </c>
      <c r="AE33" s="29">
        <v>2279</v>
      </c>
      <c r="AF33" s="29">
        <v>11537</v>
      </c>
      <c r="AG33" s="48">
        <v>4988</v>
      </c>
      <c r="AH33" s="48">
        <v>2409</v>
      </c>
      <c r="AI33" s="48">
        <v>8997</v>
      </c>
      <c r="AJ33" s="48">
        <v>2663</v>
      </c>
      <c r="AK33" s="48">
        <v>3536</v>
      </c>
      <c r="AL33" s="29">
        <v>2993</v>
      </c>
      <c r="AM33" s="29">
        <v>4277</v>
      </c>
      <c r="AN33" s="29">
        <v>1944</v>
      </c>
      <c r="AO33" s="29">
        <v>63860</v>
      </c>
      <c r="AP33" s="29">
        <v>4541</v>
      </c>
      <c r="AQ33" s="29">
        <v>55733</v>
      </c>
      <c r="AR33" s="29">
        <v>3022</v>
      </c>
      <c r="AS33" s="30">
        <v>2866</v>
      </c>
      <c r="AT33" s="30">
        <v>3991</v>
      </c>
      <c r="AU33" s="30">
        <v>2766</v>
      </c>
      <c r="AV33" s="32">
        <v>4315</v>
      </c>
      <c r="AW33" s="30">
        <v>3283</v>
      </c>
      <c r="AX33" s="29">
        <v>2174</v>
      </c>
      <c r="AY33" s="29">
        <v>22719</v>
      </c>
      <c r="AZ33" s="29">
        <v>3964</v>
      </c>
      <c r="BA33" s="29">
        <v>5241</v>
      </c>
      <c r="BB33" s="29">
        <v>1336</v>
      </c>
      <c r="BC33" s="29">
        <v>4721</v>
      </c>
      <c r="BD33" s="29">
        <v>2228</v>
      </c>
      <c r="BE33" s="30">
        <v>2239</v>
      </c>
      <c r="BF33" s="30">
        <v>4605</v>
      </c>
      <c r="BG33" s="30">
        <v>11854</v>
      </c>
      <c r="BH33" s="30">
        <v>3349</v>
      </c>
      <c r="BI33" s="30">
        <v>16963</v>
      </c>
      <c r="BJ33" s="41">
        <v>5253</v>
      </c>
      <c r="BK33" s="41">
        <v>2373</v>
      </c>
      <c r="BL33" s="41">
        <v>4862</v>
      </c>
      <c r="BM33" s="41">
        <v>4294</v>
      </c>
      <c r="BN33" s="41">
        <v>7393</v>
      </c>
      <c r="BO33" s="41">
        <v>3563</v>
      </c>
      <c r="BP33" s="41">
        <v>3931</v>
      </c>
      <c r="BQ33" s="42">
        <v>2615</v>
      </c>
      <c r="BR33" s="42">
        <v>6207</v>
      </c>
      <c r="BS33" s="42">
        <v>4081</v>
      </c>
      <c r="BT33" s="42">
        <v>9799</v>
      </c>
      <c r="BU33" s="42">
        <v>3335</v>
      </c>
      <c r="BV33" s="41">
        <v>1966</v>
      </c>
      <c r="BW33" s="41">
        <v>3452</v>
      </c>
      <c r="BX33" s="41">
        <v>9652</v>
      </c>
      <c r="BY33" s="41">
        <v>14080</v>
      </c>
      <c r="BZ33" s="42">
        <v>4582</v>
      </c>
      <c r="CA33" s="42">
        <v>6983</v>
      </c>
      <c r="CB33" s="42">
        <v>18131</v>
      </c>
      <c r="CC33" s="24">
        <v>3900</v>
      </c>
      <c r="CD33" s="24">
        <v>3649</v>
      </c>
      <c r="CE33" s="24">
        <v>9697</v>
      </c>
      <c r="CF33" s="24">
        <v>5949</v>
      </c>
      <c r="CG33" s="24">
        <v>5197</v>
      </c>
      <c r="CH33" s="55">
        <v>19044</v>
      </c>
      <c r="CI33" s="37">
        <v>6327</v>
      </c>
      <c r="CJ33" s="37">
        <v>7394</v>
      </c>
      <c r="CK33" s="37">
        <v>3085</v>
      </c>
      <c r="CL33" s="37">
        <v>4467</v>
      </c>
      <c r="CM33" s="37">
        <v>3410</v>
      </c>
      <c r="CN33" s="37">
        <v>4573</v>
      </c>
      <c r="CO33" s="37">
        <v>7522</v>
      </c>
      <c r="CP33" s="37">
        <v>4266</v>
      </c>
      <c r="CQ33" s="37">
        <v>8866</v>
      </c>
      <c r="CR33" s="37">
        <v>2922</v>
      </c>
      <c r="CS33" s="100">
        <v>4338</v>
      </c>
      <c r="CT33" s="111">
        <v>5229</v>
      </c>
      <c r="CU33" s="37">
        <v>5883</v>
      </c>
      <c r="CV33" s="24">
        <v>4450</v>
      </c>
      <c r="CW33" s="38">
        <v>17361</v>
      </c>
      <c r="CX33" s="37">
        <v>5542</v>
      </c>
      <c r="CY33" s="24">
        <v>14412</v>
      </c>
      <c r="CZ33" s="24">
        <v>45451</v>
      </c>
      <c r="DA33" s="24">
        <v>5646</v>
      </c>
      <c r="DB33" s="24">
        <v>5988</v>
      </c>
      <c r="DC33" s="24">
        <v>5259</v>
      </c>
      <c r="DD33" s="24">
        <v>14178</v>
      </c>
      <c r="DE33" s="138">
        <v>10928</v>
      </c>
      <c r="DF33" s="128">
        <v>4834</v>
      </c>
      <c r="DG33" s="37">
        <v>4939</v>
      </c>
      <c r="DH33" s="24">
        <v>4971</v>
      </c>
      <c r="DI33" s="38">
        <v>10118</v>
      </c>
      <c r="DJ33" s="37">
        <v>6077</v>
      </c>
      <c r="DK33" s="24">
        <v>5210</v>
      </c>
      <c r="DL33" s="24">
        <v>6867</v>
      </c>
      <c r="DM33" s="24">
        <v>4224</v>
      </c>
      <c r="DN33" s="24">
        <v>4169</v>
      </c>
      <c r="DO33" s="24">
        <v>4981</v>
      </c>
      <c r="DP33" s="24">
        <v>6287</v>
      </c>
      <c r="DQ33" s="123">
        <v>7524</v>
      </c>
      <c r="DR33" s="179">
        <v>11.4</v>
      </c>
      <c r="DS33" s="180">
        <v>3.9</v>
      </c>
      <c r="DT33" s="180">
        <v>4.4000000000000004</v>
      </c>
      <c r="DU33" s="180">
        <v>6.8</v>
      </c>
      <c r="DV33" s="180">
        <v>3.3</v>
      </c>
      <c r="DW33" s="180">
        <v>10.4</v>
      </c>
      <c r="DX33" s="180">
        <v>6.7</v>
      </c>
      <c r="DY33" s="181">
        <v>3.7</v>
      </c>
      <c r="DZ33" s="181">
        <v>8.8000000000000007</v>
      </c>
      <c r="EA33" s="181">
        <v>7</v>
      </c>
      <c r="EB33" s="182">
        <v>8.6999999999999993</v>
      </c>
      <c r="EC33" s="182">
        <v>9.5</v>
      </c>
      <c r="ED33" s="221">
        <f t="shared" si="0"/>
        <v>176.7</v>
      </c>
      <c r="EE33" s="221">
        <f t="shared" si="1"/>
        <v>80</v>
      </c>
      <c r="EF33" s="221">
        <f t="shared" si="2"/>
        <v>911.7</v>
      </c>
      <c r="EG33" s="209">
        <v>4.3</v>
      </c>
      <c r="EH33" s="181">
        <v>7.6</v>
      </c>
      <c r="EI33" s="221">
        <v>4.5999999999999996</v>
      </c>
      <c r="EJ33" s="181">
        <v>12.2</v>
      </c>
      <c r="EK33" s="231">
        <v>4.4000000000000004</v>
      </c>
      <c r="EL33" s="231">
        <v>12.8</v>
      </c>
      <c r="EM33" s="231">
        <v>15.5</v>
      </c>
      <c r="EN33" s="231">
        <v>5</v>
      </c>
      <c r="EO33" s="231">
        <v>10</v>
      </c>
      <c r="EP33" s="231">
        <v>6.7</v>
      </c>
      <c r="EQ33" s="231">
        <v>6.6</v>
      </c>
      <c r="ER33" s="231">
        <v>87</v>
      </c>
      <c r="ES33" s="209">
        <v>8</v>
      </c>
      <c r="ET33" s="181">
        <v>3.8</v>
      </c>
      <c r="EU33" s="182">
        <v>7.6</v>
      </c>
      <c r="EV33" s="182">
        <v>4.4000000000000004</v>
      </c>
      <c r="EW33" s="181">
        <v>8.9</v>
      </c>
      <c r="EX33" s="181">
        <v>8.8000000000000007</v>
      </c>
      <c r="EY33" s="221">
        <v>6.6</v>
      </c>
      <c r="EZ33" s="181">
        <v>5.4</v>
      </c>
      <c r="FA33" s="181">
        <v>5.7</v>
      </c>
      <c r="FB33" s="181">
        <v>6.6</v>
      </c>
      <c r="FC33" s="181">
        <v>6.3</v>
      </c>
      <c r="FD33" s="231">
        <v>7.9</v>
      </c>
      <c r="FE33" s="209">
        <v>6.8</v>
      </c>
      <c r="FF33" s="181">
        <v>6.5</v>
      </c>
      <c r="FG33" s="182">
        <v>245.8</v>
      </c>
      <c r="FH33" s="182">
        <v>9.6999999999999993</v>
      </c>
      <c r="FI33" s="181">
        <v>249.7</v>
      </c>
      <c r="FJ33" s="181">
        <v>8.1999999999999993</v>
      </c>
      <c r="FK33" s="221">
        <v>37.799999999999997</v>
      </c>
      <c r="FL33" s="181">
        <v>27.7</v>
      </c>
      <c r="FM33" s="181">
        <v>6.5</v>
      </c>
      <c r="FN33" s="181">
        <v>25.6</v>
      </c>
      <c r="FO33" s="181">
        <v>271.2</v>
      </c>
      <c r="FP33" s="231">
        <v>16.2</v>
      </c>
    </row>
    <row r="34" spans="1:172" s="3" customFormat="1" ht="13.2" x14ac:dyDescent="0.25">
      <c r="A34" s="269" t="s">
        <v>95</v>
      </c>
      <c r="B34" s="273">
        <v>0</v>
      </c>
      <c r="C34" s="274">
        <v>0</v>
      </c>
      <c r="D34" s="274">
        <v>0</v>
      </c>
      <c r="E34" s="274">
        <v>0</v>
      </c>
      <c r="F34" s="274">
        <v>0</v>
      </c>
      <c r="G34" s="274">
        <v>0</v>
      </c>
      <c r="H34" s="274">
        <v>0</v>
      </c>
      <c r="I34" s="275">
        <v>0</v>
      </c>
      <c r="J34" s="275">
        <v>0</v>
      </c>
      <c r="K34" s="275">
        <v>0</v>
      </c>
      <c r="L34" s="275">
        <v>0</v>
      </c>
      <c r="M34" s="275">
        <v>0</v>
      </c>
      <c r="N34" s="274">
        <v>0</v>
      </c>
      <c r="O34" s="274">
        <v>0</v>
      </c>
      <c r="P34" s="274">
        <v>0</v>
      </c>
      <c r="Q34" s="274">
        <v>0</v>
      </c>
      <c r="R34" s="274">
        <v>0</v>
      </c>
      <c r="S34" s="274">
        <v>0</v>
      </c>
      <c r="T34" s="274">
        <v>0</v>
      </c>
      <c r="U34" s="276">
        <v>800</v>
      </c>
      <c r="V34" s="276">
        <v>0</v>
      </c>
      <c r="W34" s="276">
        <v>0</v>
      </c>
      <c r="X34" s="276">
        <v>0</v>
      </c>
      <c r="Y34" s="276">
        <v>0</v>
      </c>
      <c r="Z34" s="274">
        <v>0</v>
      </c>
      <c r="AA34" s="274">
        <v>500</v>
      </c>
      <c r="AB34" s="274">
        <v>0</v>
      </c>
      <c r="AC34" s="274">
        <v>0</v>
      </c>
      <c r="AD34" s="274">
        <v>0</v>
      </c>
      <c r="AE34" s="274">
        <v>0</v>
      </c>
      <c r="AF34" s="274">
        <v>0</v>
      </c>
      <c r="AG34" s="277">
        <v>0</v>
      </c>
      <c r="AH34" s="276">
        <v>600</v>
      </c>
      <c r="AI34" s="277">
        <v>0</v>
      </c>
      <c r="AJ34" s="277">
        <v>0</v>
      </c>
      <c r="AK34" s="277">
        <v>0</v>
      </c>
      <c r="AL34" s="274">
        <v>0</v>
      </c>
      <c r="AM34" s="274">
        <v>0</v>
      </c>
      <c r="AN34" s="274">
        <v>0</v>
      </c>
      <c r="AO34" s="274">
        <v>103300</v>
      </c>
      <c r="AP34" s="274">
        <v>0</v>
      </c>
      <c r="AQ34" s="274">
        <v>98300</v>
      </c>
      <c r="AR34" s="274">
        <v>0</v>
      </c>
      <c r="AS34" s="275">
        <v>0</v>
      </c>
      <c r="AT34" s="275">
        <v>0</v>
      </c>
      <c r="AU34" s="275">
        <v>0</v>
      </c>
      <c r="AV34" s="275">
        <v>0</v>
      </c>
      <c r="AW34" s="275">
        <v>0</v>
      </c>
      <c r="AX34" s="274">
        <v>0</v>
      </c>
      <c r="AY34" s="274">
        <v>0</v>
      </c>
      <c r="AZ34" s="274">
        <v>0</v>
      </c>
      <c r="BA34" s="274">
        <v>0</v>
      </c>
      <c r="BB34" s="274">
        <v>0</v>
      </c>
      <c r="BC34" s="274">
        <v>0</v>
      </c>
      <c r="BD34" s="274">
        <v>0</v>
      </c>
      <c r="BE34" s="275">
        <v>0</v>
      </c>
      <c r="BF34" s="275">
        <v>0</v>
      </c>
      <c r="BG34" s="275">
        <v>0</v>
      </c>
      <c r="BH34" s="275">
        <v>0</v>
      </c>
      <c r="BI34" s="275">
        <v>0</v>
      </c>
      <c r="BJ34" s="278">
        <v>0</v>
      </c>
      <c r="BK34" s="278">
        <v>0</v>
      </c>
      <c r="BL34" s="278">
        <v>0</v>
      </c>
      <c r="BM34" s="278">
        <v>0</v>
      </c>
      <c r="BN34" s="278">
        <v>0</v>
      </c>
      <c r="BO34" s="278">
        <v>0</v>
      </c>
      <c r="BP34" s="278">
        <v>0</v>
      </c>
      <c r="BQ34" s="278">
        <v>0</v>
      </c>
      <c r="BR34" s="278">
        <v>0</v>
      </c>
      <c r="BS34" s="278">
        <v>0</v>
      </c>
      <c r="BT34" s="278">
        <v>0</v>
      </c>
      <c r="BU34" s="278">
        <v>0</v>
      </c>
      <c r="BV34" s="278">
        <v>0</v>
      </c>
      <c r="BW34" s="278">
        <v>0</v>
      </c>
      <c r="BX34" s="278">
        <v>0</v>
      </c>
      <c r="BY34" s="279">
        <v>13408</v>
      </c>
      <c r="BZ34" s="280">
        <v>0</v>
      </c>
      <c r="CA34" s="280">
        <v>0</v>
      </c>
      <c r="CB34" s="281">
        <v>13620</v>
      </c>
      <c r="CC34" s="282">
        <v>0</v>
      </c>
      <c r="CD34" s="282">
        <v>1183</v>
      </c>
      <c r="CE34" s="282">
        <v>0</v>
      </c>
      <c r="CF34" s="282">
        <v>0</v>
      </c>
      <c r="CG34" s="282">
        <v>0</v>
      </c>
      <c r="CH34" s="283">
        <v>13843</v>
      </c>
      <c r="CI34" s="284">
        <v>62</v>
      </c>
      <c r="CJ34" s="284">
        <v>254</v>
      </c>
      <c r="CK34" s="284">
        <v>0</v>
      </c>
      <c r="CL34" s="284">
        <v>0</v>
      </c>
      <c r="CM34" s="284">
        <v>0</v>
      </c>
      <c r="CN34" s="284">
        <v>0</v>
      </c>
      <c r="CO34" s="284">
        <v>0</v>
      </c>
      <c r="CP34" s="284">
        <v>0</v>
      </c>
      <c r="CQ34" s="284">
        <v>0</v>
      </c>
      <c r="CR34" s="284">
        <v>0</v>
      </c>
      <c r="CS34" s="285">
        <v>1453</v>
      </c>
      <c r="CT34" s="286">
        <v>0</v>
      </c>
      <c r="CU34" s="284">
        <v>0</v>
      </c>
      <c r="CV34" s="282">
        <v>0</v>
      </c>
      <c r="CW34" s="287">
        <v>8383</v>
      </c>
      <c r="CX34" s="284">
        <v>0</v>
      </c>
      <c r="CY34" s="282">
        <v>8228</v>
      </c>
      <c r="CZ34" s="282">
        <v>41814</v>
      </c>
      <c r="DA34" s="282">
        <v>210</v>
      </c>
      <c r="DB34" s="282">
        <v>0</v>
      </c>
      <c r="DC34" s="282">
        <v>0</v>
      </c>
      <c r="DD34" s="282">
        <v>6738</v>
      </c>
      <c r="DE34" s="288">
        <v>601</v>
      </c>
      <c r="DF34" s="289">
        <v>0</v>
      </c>
      <c r="DG34" s="284">
        <v>0</v>
      </c>
      <c r="DH34" s="282">
        <v>0</v>
      </c>
      <c r="DI34" s="287">
        <v>0</v>
      </c>
      <c r="DJ34" s="284">
        <v>0</v>
      </c>
      <c r="DK34" s="284">
        <v>0</v>
      </c>
      <c r="DL34" s="282">
        <v>0</v>
      </c>
      <c r="DM34" s="282">
        <v>0</v>
      </c>
      <c r="DN34" s="282">
        <v>0</v>
      </c>
      <c r="DO34" s="282">
        <v>0</v>
      </c>
      <c r="DP34" s="282">
        <v>60</v>
      </c>
      <c r="DQ34" s="290">
        <v>0</v>
      </c>
      <c r="DR34" s="238">
        <v>0</v>
      </c>
      <c r="DS34" s="239">
        <v>0</v>
      </c>
      <c r="DT34" s="239">
        <v>0</v>
      </c>
      <c r="DU34" s="239">
        <v>0</v>
      </c>
      <c r="DV34" s="239">
        <v>0</v>
      </c>
      <c r="DW34" s="239">
        <v>0.2</v>
      </c>
      <c r="DX34" s="239">
        <v>0.1</v>
      </c>
      <c r="DY34" s="240">
        <v>0.4</v>
      </c>
      <c r="DZ34" s="240">
        <v>0</v>
      </c>
      <c r="EA34" s="240">
        <v>0.3</v>
      </c>
      <c r="EB34" s="240">
        <v>4.9000000000000004</v>
      </c>
      <c r="EC34" s="241">
        <v>1.6</v>
      </c>
      <c r="ED34" s="247">
        <f t="shared" si="0"/>
        <v>79.709999999999994</v>
      </c>
      <c r="EE34" s="247">
        <f t="shared" si="1"/>
        <v>13.7</v>
      </c>
      <c r="EF34" s="247">
        <f t="shared" si="2"/>
        <v>817.40000000000009</v>
      </c>
      <c r="EG34" s="213">
        <v>0.01</v>
      </c>
      <c r="EH34" s="169">
        <v>1</v>
      </c>
      <c r="EI34" s="225">
        <v>0</v>
      </c>
      <c r="EJ34" s="169">
        <v>0.2</v>
      </c>
      <c r="EK34" s="242">
        <v>0.1</v>
      </c>
      <c r="EL34" s="242">
        <v>3.8</v>
      </c>
      <c r="EM34" s="242">
        <v>7.3</v>
      </c>
      <c r="EN34" s="242">
        <v>0</v>
      </c>
      <c r="EO34" s="242">
        <v>0</v>
      </c>
      <c r="EP34" s="242">
        <v>0</v>
      </c>
      <c r="EQ34" s="242">
        <v>0</v>
      </c>
      <c r="ER34" s="242">
        <v>67.3</v>
      </c>
      <c r="ES34" s="243">
        <v>0</v>
      </c>
      <c r="ET34" s="240">
        <v>0.3</v>
      </c>
      <c r="EU34" s="241">
        <v>0</v>
      </c>
      <c r="EV34" s="241">
        <v>0.1</v>
      </c>
      <c r="EW34" s="240">
        <v>3.5</v>
      </c>
      <c r="EX34" s="240">
        <v>1.8</v>
      </c>
      <c r="EY34" s="247">
        <v>3.7</v>
      </c>
      <c r="EZ34" s="240">
        <v>0.3</v>
      </c>
      <c r="FA34" s="240">
        <v>0</v>
      </c>
      <c r="FB34" s="240">
        <v>0</v>
      </c>
      <c r="FC34" s="240">
        <v>3.3</v>
      </c>
      <c r="FD34" s="242">
        <v>0.7</v>
      </c>
      <c r="FE34" s="243">
        <v>0.9</v>
      </c>
      <c r="FF34" s="240">
        <v>0</v>
      </c>
      <c r="FG34" s="241">
        <v>235.3</v>
      </c>
      <c r="FH34" s="241">
        <v>0.9</v>
      </c>
      <c r="FI34" s="240">
        <v>244.1</v>
      </c>
      <c r="FJ34" s="240">
        <v>0</v>
      </c>
      <c r="FK34" s="247">
        <v>28.7</v>
      </c>
      <c r="FL34" s="240">
        <v>21.2</v>
      </c>
      <c r="FM34" s="240">
        <v>0</v>
      </c>
      <c r="FN34" s="240">
        <v>20</v>
      </c>
      <c r="FO34" s="240">
        <v>266.3</v>
      </c>
      <c r="FP34" s="242">
        <v>0</v>
      </c>
    </row>
    <row r="35" spans="1:172" s="3" customFormat="1" ht="13.2" x14ac:dyDescent="0.25">
      <c r="A35" s="87" t="s">
        <v>96</v>
      </c>
      <c r="B35" s="273"/>
      <c r="C35" s="274"/>
      <c r="D35" s="274"/>
      <c r="E35" s="274"/>
      <c r="F35" s="274"/>
      <c r="G35" s="274"/>
      <c r="H35" s="274"/>
      <c r="I35" s="275"/>
      <c r="J35" s="275"/>
      <c r="K35" s="275"/>
      <c r="L35" s="275"/>
      <c r="M35" s="275"/>
      <c r="N35" s="274"/>
      <c r="O35" s="274"/>
      <c r="P35" s="274"/>
      <c r="Q35" s="274"/>
      <c r="R35" s="274"/>
      <c r="S35" s="274"/>
      <c r="T35" s="274"/>
      <c r="U35" s="276"/>
      <c r="V35" s="276"/>
      <c r="W35" s="276"/>
      <c r="X35" s="276"/>
      <c r="Y35" s="276"/>
      <c r="Z35" s="274"/>
      <c r="AA35" s="274"/>
      <c r="AB35" s="274"/>
      <c r="AC35" s="274"/>
      <c r="AD35" s="274"/>
      <c r="AE35" s="274"/>
      <c r="AF35" s="274"/>
      <c r="AG35" s="277"/>
      <c r="AH35" s="276"/>
      <c r="AI35" s="277"/>
      <c r="AJ35" s="277"/>
      <c r="AK35" s="277"/>
      <c r="AL35" s="274"/>
      <c r="AM35" s="274"/>
      <c r="AN35" s="274"/>
      <c r="AO35" s="274"/>
      <c r="AP35" s="274"/>
      <c r="AQ35" s="274"/>
      <c r="AR35" s="274"/>
      <c r="AS35" s="275"/>
      <c r="AT35" s="275"/>
      <c r="AU35" s="275"/>
      <c r="AV35" s="275"/>
      <c r="AW35" s="275"/>
      <c r="AX35" s="274"/>
      <c r="AY35" s="274"/>
      <c r="AZ35" s="274"/>
      <c r="BA35" s="274"/>
      <c r="BB35" s="274"/>
      <c r="BC35" s="274"/>
      <c r="BD35" s="274"/>
      <c r="BE35" s="275"/>
      <c r="BF35" s="275"/>
      <c r="BG35" s="275"/>
      <c r="BH35" s="275"/>
      <c r="BI35" s="275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78"/>
      <c r="BW35" s="278"/>
      <c r="BX35" s="278"/>
      <c r="BY35" s="279"/>
      <c r="BZ35" s="280"/>
      <c r="CA35" s="280"/>
      <c r="CB35" s="281"/>
      <c r="CC35" s="282"/>
      <c r="CD35" s="282"/>
      <c r="CE35" s="282"/>
      <c r="CF35" s="282"/>
      <c r="CG35" s="282"/>
      <c r="CH35" s="283"/>
      <c r="CI35" s="284"/>
      <c r="CJ35" s="284"/>
      <c r="CK35" s="284"/>
      <c r="CL35" s="284"/>
      <c r="CM35" s="284"/>
      <c r="CN35" s="284"/>
      <c r="CO35" s="284"/>
      <c r="CP35" s="284"/>
      <c r="CQ35" s="284"/>
      <c r="CR35" s="284"/>
      <c r="CS35" s="285"/>
      <c r="CT35" s="286"/>
      <c r="CU35" s="284"/>
      <c r="CV35" s="282"/>
      <c r="CW35" s="287"/>
      <c r="CX35" s="284"/>
      <c r="CY35" s="282"/>
      <c r="CZ35" s="282"/>
      <c r="DA35" s="282"/>
      <c r="DB35" s="282"/>
      <c r="DC35" s="282"/>
      <c r="DD35" s="282"/>
      <c r="DE35" s="288"/>
      <c r="DF35" s="289"/>
      <c r="DG35" s="284"/>
      <c r="DH35" s="282"/>
      <c r="DI35" s="287"/>
      <c r="DJ35" s="284"/>
      <c r="DK35" s="284"/>
      <c r="DL35" s="282"/>
      <c r="DM35" s="282"/>
      <c r="DN35" s="282"/>
      <c r="DO35" s="282"/>
      <c r="DP35" s="282"/>
      <c r="DQ35" s="290"/>
      <c r="DR35" s="238"/>
      <c r="DS35" s="239"/>
      <c r="DT35" s="239"/>
      <c r="DU35" s="239"/>
      <c r="DV35" s="239"/>
      <c r="DW35" s="239"/>
      <c r="DX35" s="239"/>
      <c r="DY35" s="240"/>
      <c r="DZ35" s="240"/>
      <c r="EA35" s="240"/>
      <c r="EB35" s="241"/>
      <c r="EC35" s="241"/>
      <c r="ED35" s="291">
        <f t="shared" si="0"/>
        <v>110.29999999999998</v>
      </c>
      <c r="EE35" s="291">
        <f t="shared" si="1"/>
        <v>103.39999999999999</v>
      </c>
      <c r="EF35" s="291">
        <f t="shared" si="2"/>
        <v>158.40000000000003</v>
      </c>
      <c r="EG35" s="268">
        <f>((EG27-(EG28+EG29+EG30+EG31+EG32+EG33)))</f>
        <v>5.7999999999999972</v>
      </c>
      <c r="EH35" s="268">
        <f t="shared" ref="EH35:FP35" si="5">((EH27-(EH28+EH29+EH30+EH31+EH32+EH33)))</f>
        <v>15</v>
      </c>
      <c r="EI35" s="268">
        <f t="shared" si="5"/>
        <v>6.2999999999999901</v>
      </c>
      <c r="EJ35" s="268">
        <f t="shared" si="5"/>
        <v>6.4999999999999929</v>
      </c>
      <c r="EK35" s="268">
        <f t="shared" si="5"/>
        <v>6.2000000000000028</v>
      </c>
      <c r="EL35" s="268">
        <f t="shared" si="5"/>
        <v>14.599999999999994</v>
      </c>
      <c r="EM35" s="268">
        <f t="shared" si="5"/>
        <v>5.2000000000000028</v>
      </c>
      <c r="EN35" s="268">
        <f t="shared" si="5"/>
        <v>10.299999999999997</v>
      </c>
      <c r="EO35" s="268">
        <f t="shared" si="5"/>
        <v>11.900000000000006</v>
      </c>
      <c r="EP35" s="268">
        <f t="shared" si="5"/>
        <v>6.0999999999999943</v>
      </c>
      <c r="EQ35" s="268">
        <f t="shared" si="5"/>
        <v>5.8999999999999986</v>
      </c>
      <c r="ER35" s="268">
        <f t="shared" si="5"/>
        <v>16.5</v>
      </c>
      <c r="ES35" s="268">
        <f t="shared" si="5"/>
        <v>9.7000000000000028</v>
      </c>
      <c r="ET35" s="268">
        <f t="shared" si="5"/>
        <v>9.2999999999999972</v>
      </c>
      <c r="EU35" s="268">
        <f t="shared" si="5"/>
        <v>8.9999999999999929</v>
      </c>
      <c r="EV35" s="268">
        <f t="shared" si="5"/>
        <v>5.8999999999999986</v>
      </c>
      <c r="EW35" s="268">
        <f t="shared" si="5"/>
        <v>8.6000000000000014</v>
      </c>
      <c r="EX35" s="268">
        <f t="shared" si="5"/>
        <v>10.299999999999997</v>
      </c>
      <c r="EY35" s="268">
        <f t="shared" si="5"/>
        <v>9.4999999999999929</v>
      </c>
      <c r="EZ35" s="268">
        <f t="shared" si="5"/>
        <v>12.300000000000004</v>
      </c>
      <c r="FA35" s="268">
        <f t="shared" si="5"/>
        <v>6.5</v>
      </c>
      <c r="FB35" s="268">
        <f t="shared" si="5"/>
        <v>6.6000000000000014</v>
      </c>
      <c r="FC35" s="268">
        <f t="shared" si="5"/>
        <v>7.3000000000000043</v>
      </c>
      <c r="FD35" s="268">
        <f t="shared" si="5"/>
        <v>8.3999999999999915</v>
      </c>
      <c r="FE35" s="268">
        <f t="shared" si="5"/>
        <v>8.9000000000000057</v>
      </c>
      <c r="FF35" s="268">
        <f t="shared" si="5"/>
        <v>8.6000000000000014</v>
      </c>
      <c r="FG35" s="268">
        <f t="shared" si="5"/>
        <v>8.5</v>
      </c>
      <c r="FH35" s="268">
        <f t="shared" si="5"/>
        <v>7.5999999999999943</v>
      </c>
      <c r="FI35" s="268">
        <f t="shared" si="5"/>
        <v>38.600000000000023</v>
      </c>
      <c r="FJ35" s="268">
        <f t="shared" si="5"/>
        <v>7.9000000000000057</v>
      </c>
      <c r="FK35" s="268">
        <f t="shared" si="5"/>
        <v>9.0999999999999943</v>
      </c>
      <c r="FL35" s="268">
        <f t="shared" si="5"/>
        <v>9.1000000000000085</v>
      </c>
      <c r="FM35" s="268">
        <f t="shared" si="5"/>
        <v>15</v>
      </c>
      <c r="FN35" s="268">
        <f t="shared" si="5"/>
        <v>15.300000000000011</v>
      </c>
      <c r="FO35" s="268">
        <f>((FO27-(FO28+FO29+FO30+FO31+FO32+FO33)))</f>
        <v>13</v>
      </c>
      <c r="FP35" s="268">
        <f t="shared" si="5"/>
        <v>16.799999999999997</v>
      </c>
    </row>
    <row r="36" spans="1:172" ht="13.2" x14ac:dyDescent="0.25">
      <c r="A36" s="87"/>
      <c r="B36" s="78"/>
      <c r="C36" s="29"/>
      <c r="D36" s="29"/>
      <c r="E36" s="29"/>
      <c r="F36" s="29"/>
      <c r="G36" s="29"/>
      <c r="H36" s="29"/>
      <c r="I36" s="30"/>
      <c r="J36" s="30"/>
      <c r="K36" s="30"/>
      <c r="L36" s="30"/>
      <c r="M36" s="30"/>
      <c r="N36" s="29"/>
      <c r="O36" s="29"/>
      <c r="P36" s="29"/>
      <c r="Q36" s="29"/>
      <c r="R36" s="29"/>
      <c r="S36" s="29"/>
      <c r="T36" s="29"/>
      <c r="U36" s="48"/>
      <c r="V36" s="48"/>
      <c r="W36" s="48"/>
      <c r="X36" s="48"/>
      <c r="Y36" s="48"/>
      <c r="Z36" s="29"/>
      <c r="AA36" s="29"/>
      <c r="AB36" s="29"/>
      <c r="AC36" s="29"/>
      <c r="AD36" s="29"/>
      <c r="AE36" s="29"/>
      <c r="AF36" s="29"/>
      <c r="AG36" s="48"/>
      <c r="AH36" s="48"/>
      <c r="AI36" s="48"/>
      <c r="AJ36" s="48"/>
      <c r="AK36" s="48"/>
      <c r="AL36" s="29"/>
      <c r="AM36" s="29"/>
      <c r="AN36" s="29"/>
      <c r="AO36" s="29"/>
      <c r="AP36" s="29"/>
      <c r="AQ36" s="29"/>
      <c r="AR36" s="29"/>
      <c r="AS36" s="30"/>
      <c r="AT36" s="30"/>
      <c r="AU36" s="30"/>
      <c r="AV36" s="30"/>
      <c r="AW36" s="30"/>
      <c r="AX36" s="29"/>
      <c r="AY36" s="29"/>
      <c r="AZ36" s="29"/>
      <c r="BA36" s="29"/>
      <c r="BB36" s="29"/>
      <c r="BC36" s="29"/>
      <c r="BD36" s="29"/>
      <c r="BE36" s="30"/>
      <c r="BF36" s="30"/>
      <c r="BG36" s="30"/>
      <c r="BH36" s="30"/>
      <c r="BI36" s="30"/>
      <c r="BJ36" s="41"/>
      <c r="BK36" s="41"/>
      <c r="BL36" s="41"/>
      <c r="BM36" s="41"/>
      <c r="BN36" s="41"/>
      <c r="BO36" s="41"/>
      <c r="BP36" s="41"/>
      <c r="BQ36" s="42"/>
      <c r="BR36" s="42"/>
      <c r="BS36" s="42"/>
      <c r="BT36" s="42"/>
      <c r="BU36" s="42"/>
      <c r="BV36" s="41"/>
      <c r="BW36" s="41"/>
      <c r="BX36" s="41"/>
      <c r="BY36" s="41"/>
      <c r="BZ36" s="42"/>
      <c r="CA36" s="40"/>
      <c r="CB36" s="40"/>
      <c r="CC36" s="24"/>
      <c r="CD36" s="24"/>
      <c r="CE36" s="24"/>
      <c r="CF36" s="24"/>
      <c r="CG36" s="24"/>
      <c r="CH36" s="55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100"/>
      <c r="CT36" s="111"/>
      <c r="CU36" s="24"/>
      <c r="CV36" s="24"/>
      <c r="CW36" s="38"/>
      <c r="CX36" s="37"/>
      <c r="CY36" s="24"/>
      <c r="CZ36" s="24"/>
      <c r="DA36" s="24"/>
      <c r="DB36" s="24"/>
      <c r="DC36" s="24"/>
      <c r="DD36" s="24"/>
      <c r="DE36" s="138"/>
      <c r="DF36" s="128"/>
      <c r="DG36" s="37"/>
      <c r="DH36" s="24"/>
      <c r="DI36" s="38"/>
      <c r="DJ36" s="37"/>
      <c r="DK36" s="24"/>
      <c r="DL36" s="24"/>
      <c r="DM36" s="24"/>
      <c r="DN36" s="24"/>
      <c r="DO36" s="24"/>
      <c r="DP36" s="24"/>
      <c r="DQ36" s="123"/>
      <c r="DR36" s="176"/>
      <c r="DS36" s="45"/>
      <c r="DT36" s="45"/>
      <c r="DU36" s="45"/>
      <c r="DV36" s="45"/>
      <c r="DW36" s="45"/>
      <c r="DX36" s="45"/>
      <c r="DY36" s="167"/>
      <c r="DZ36" s="167"/>
      <c r="EA36" s="167"/>
      <c r="EB36" s="168"/>
      <c r="EC36" s="168"/>
      <c r="ED36" s="272"/>
      <c r="EE36" s="272"/>
      <c r="EF36" s="272"/>
      <c r="EG36" s="5"/>
      <c r="EH36" s="9"/>
      <c r="EI36" s="14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Y36" s="14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K36" s="14"/>
      <c r="FL36" s="9"/>
      <c r="FM36" s="9"/>
      <c r="FN36" s="9"/>
      <c r="FO36" s="9"/>
      <c r="FP36" s="10"/>
    </row>
    <row r="37" spans="1:172" ht="26.4" x14ac:dyDescent="0.25">
      <c r="A37" s="86" t="s">
        <v>37</v>
      </c>
      <c r="B37" s="77">
        <v>22631</v>
      </c>
      <c r="C37" s="20">
        <v>18944</v>
      </c>
      <c r="D37" s="20">
        <v>24662</v>
      </c>
      <c r="E37" s="20">
        <v>21404</v>
      </c>
      <c r="F37" s="20">
        <v>20362</v>
      </c>
      <c r="G37" s="20">
        <v>16115</v>
      </c>
      <c r="H37" s="20">
        <v>15684</v>
      </c>
      <c r="I37" s="26">
        <v>16635</v>
      </c>
      <c r="J37" s="26">
        <v>19536</v>
      </c>
      <c r="K37" s="26">
        <v>23702</v>
      </c>
      <c r="L37" s="26">
        <v>22409</v>
      </c>
      <c r="M37" s="26">
        <v>22218</v>
      </c>
      <c r="N37" s="20">
        <v>14592</v>
      </c>
      <c r="O37" s="20">
        <v>13461</v>
      </c>
      <c r="P37" s="20">
        <v>15713</v>
      </c>
      <c r="Q37" s="20">
        <v>16734</v>
      </c>
      <c r="R37" s="20">
        <v>17823</v>
      </c>
      <c r="S37" s="20">
        <v>17907</v>
      </c>
      <c r="T37" s="20">
        <v>19884</v>
      </c>
      <c r="U37" s="44">
        <v>19901</v>
      </c>
      <c r="V37" s="44">
        <v>16024</v>
      </c>
      <c r="W37" s="44">
        <v>27734</v>
      </c>
      <c r="X37" s="44">
        <v>20634</v>
      </c>
      <c r="Y37" s="44">
        <v>17455</v>
      </c>
      <c r="Z37" s="20">
        <v>13431</v>
      </c>
      <c r="AA37" s="20">
        <v>11462</v>
      </c>
      <c r="AB37" s="20">
        <v>14584</v>
      </c>
      <c r="AC37" s="20">
        <v>18426</v>
      </c>
      <c r="AD37" s="20">
        <v>3056</v>
      </c>
      <c r="AE37" s="20">
        <v>16931</v>
      </c>
      <c r="AF37" s="20">
        <v>21035</v>
      </c>
      <c r="AG37" s="44">
        <v>19625</v>
      </c>
      <c r="AH37" s="44">
        <v>18423</v>
      </c>
      <c r="AI37" s="44">
        <v>22692</v>
      </c>
      <c r="AJ37" s="44">
        <v>21610</v>
      </c>
      <c r="AK37" s="44">
        <v>24903</v>
      </c>
      <c r="AL37" s="20">
        <v>15175</v>
      </c>
      <c r="AM37" s="20">
        <v>13776</v>
      </c>
      <c r="AN37" s="20">
        <v>18186</v>
      </c>
      <c r="AO37" s="20">
        <v>18559</v>
      </c>
      <c r="AP37" s="20">
        <v>21352</v>
      </c>
      <c r="AQ37" s="20">
        <v>20917</v>
      </c>
      <c r="AR37" s="20">
        <v>22269</v>
      </c>
      <c r="AS37" s="26">
        <v>19114</v>
      </c>
      <c r="AT37" s="26">
        <v>23186</v>
      </c>
      <c r="AU37" s="26">
        <v>22831</v>
      </c>
      <c r="AV37" s="26">
        <v>19386</v>
      </c>
      <c r="AW37" s="26">
        <v>21984</v>
      </c>
      <c r="AX37" s="20">
        <v>16023</v>
      </c>
      <c r="AY37" s="20">
        <v>17015</v>
      </c>
      <c r="AZ37" s="20">
        <v>18902</v>
      </c>
      <c r="BA37" s="20">
        <v>19370</v>
      </c>
      <c r="BB37" s="20">
        <v>21962</v>
      </c>
      <c r="BC37" s="20">
        <v>22705</v>
      </c>
      <c r="BD37" s="20">
        <v>21036</v>
      </c>
      <c r="BE37" s="26">
        <v>24150</v>
      </c>
      <c r="BF37" s="26">
        <v>22014</v>
      </c>
      <c r="BG37" s="26">
        <v>22903</v>
      </c>
      <c r="BH37" s="26">
        <v>22519</v>
      </c>
      <c r="BI37" s="26">
        <v>24918</v>
      </c>
      <c r="BJ37" s="47">
        <v>18814</v>
      </c>
      <c r="BK37" s="47">
        <v>16855</v>
      </c>
      <c r="BL37" s="47">
        <v>20216</v>
      </c>
      <c r="BM37" s="47">
        <v>19330</v>
      </c>
      <c r="BN37" s="47">
        <v>22536</v>
      </c>
      <c r="BO37" s="47">
        <v>21573</v>
      </c>
      <c r="BP37" s="47">
        <v>19124</v>
      </c>
      <c r="BQ37" s="40">
        <v>25509</v>
      </c>
      <c r="BR37" s="40">
        <v>19177</v>
      </c>
      <c r="BS37" s="40">
        <v>26334</v>
      </c>
      <c r="BT37" s="40">
        <v>27226</v>
      </c>
      <c r="BU37" s="47">
        <v>27257</v>
      </c>
      <c r="BV37" s="47">
        <v>15157</v>
      </c>
      <c r="BW37" s="47">
        <v>16232</v>
      </c>
      <c r="BX37" s="47">
        <v>20554</v>
      </c>
      <c r="BY37" s="47">
        <v>20194</v>
      </c>
      <c r="BZ37" s="40">
        <v>22974</v>
      </c>
      <c r="CA37" s="40">
        <v>22999</v>
      </c>
      <c r="CB37" s="40">
        <v>20292</v>
      </c>
      <c r="CC37" s="28">
        <v>22770</v>
      </c>
      <c r="CD37" s="28">
        <v>23541</v>
      </c>
      <c r="CE37" s="28">
        <v>26257</v>
      </c>
      <c r="CF37" s="28">
        <v>25979</v>
      </c>
      <c r="CG37" s="28">
        <v>21347</v>
      </c>
      <c r="CH37" s="54">
        <v>17686</v>
      </c>
      <c r="CI37" s="35">
        <v>14647</v>
      </c>
      <c r="CJ37" s="35">
        <v>17112</v>
      </c>
      <c r="CK37" s="35">
        <v>17263</v>
      </c>
      <c r="CL37" s="35">
        <v>21085</v>
      </c>
      <c r="CM37" s="35">
        <v>20581</v>
      </c>
      <c r="CN37" s="35">
        <v>19351</v>
      </c>
      <c r="CO37" s="35">
        <v>20479</v>
      </c>
      <c r="CP37" s="35">
        <v>18938</v>
      </c>
      <c r="CQ37" s="35">
        <v>30114</v>
      </c>
      <c r="CR37" s="35">
        <v>24026</v>
      </c>
      <c r="CS37" s="99">
        <v>24732</v>
      </c>
      <c r="CT37" s="110">
        <v>13989</v>
      </c>
      <c r="CU37" s="35">
        <v>17101</v>
      </c>
      <c r="CV37" s="35">
        <v>18814</v>
      </c>
      <c r="CW37" s="35">
        <v>19546</v>
      </c>
      <c r="CX37" s="35">
        <v>20398</v>
      </c>
      <c r="CY37" s="28">
        <v>25294</v>
      </c>
      <c r="CZ37" s="28">
        <v>26130</v>
      </c>
      <c r="DA37" s="28">
        <v>24096</v>
      </c>
      <c r="DB37" s="28">
        <v>27328</v>
      </c>
      <c r="DC37" s="28">
        <v>26249</v>
      </c>
      <c r="DD37" s="28">
        <v>26390</v>
      </c>
      <c r="DE37" s="137">
        <v>33223</v>
      </c>
      <c r="DF37" s="127">
        <v>18272</v>
      </c>
      <c r="DG37" s="35">
        <v>19157</v>
      </c>
      <c r="DH37" s="35">
        <v>16552</v>
      </c>
      <c r="DI37" s="35">
        <v>19024</v>
      </c>
      <c r="DJ37" s="35">
        <v>18574</v>
      </c>
      <c r="DK37" s="28">
        <v>20364</v>
      </c>
      <c r="DL37" s="28">
        <v>16932</v>
      </c>
      <c r="DM37" s="28">
        <v>22178</v>
      </c>
      <c r="DN37" s="28">
        <v>20879</v>
      </c>
      <c r="DO37" s="28">
        <v>22180</v>
      </c>
      <c r="DP37" s="28">
        <v>22023</v>
      </c>
      <c r="DQ37" s="122">
        <v>24496</v>
      </c>
      <c r="DR37" s="179">
        <v>25.2</v>
      </c>
      <c r="DS37" s="180">
        <v>18.2</v>
      </c>
      <c r="DT37" s="180">
        <v>21.7</v>
      </c>
      <c r="DU37" s="180">
        <v>20.3</v>
      </c>
      <c r="DV37" s="180">
        <v>27.9</v>
      </c>
      <c r="DW37" s="180">
        <v>19.899999999999999</v>
      </c>
      <c r="DX37" s="180">
        <v>25.4</v>
      </c>
      <c r="DY37" s="181">
        <v>27.4</v>
      </c>
      <c r="DZ37" s="181">
        <v>25.9</v>
      </c>
      <c r="EA37" s="181">
        <v>28.7</v>
      </c>
      <c r="EB37" s="182">
        <v>25.9</v>
      </c>
      <c r="EC37" s="182">
        <v>30.7</v>
      </c>
      <c r="ED37" s="221">
        <f t="shared" si="0"/>
        <v>282.70000000000005</v>
      </c>
      <c r="EE37" s="221">
        <f t="shared" si="1"/>
        <v>306.3</v>
      </c>
      <c r="EF37" s="221">
        <f t="shared" si="2"/>
        <v>359.2</v>
      </c>
      <c r="EG37" s="209">
        <v>20.3</v>
      </c>
      <c r="EH37" s="181">
        <v>18.7</v>
      </c>
      <c r="EI37" s="221">
        <v>19.8</v>
      </c>
      <c r="EJ37" s="181">
        <v>17.100000000000001</v>
      </c>
      <c r="EK37" s="231">
        <v>34.700000000000003</v>
      </c>
      <c r="EL37" s="231">
        <v>18</v>
      </c>
      <c r="EM37" s="231">
        <v>20.5</v>
      </c>
      <c r="EN37" s="231">
        <v>26.3</v>
      </c>
      <c r="EO37" s="231">
        <v>25.8</v>
      </c>
      <c r="EP37" s="231">
        <v>28.3</v>
      </c>
      <c r="EQ37" s="231">
        <v>27.5</v>
      </c>
      <c r="ER37" s="231">
        <v>25.7</v>
      </c>
      <c r="ES37" s="209">
        <v>21.5</v>
      </c>
      <c r="ET37" s="181">
        <v>18</v>
      </c>
      <c r="EU37" s="182">
        <v>21.4</v>
      </c>
      <c r="EV37" s="182">
        <v>19.100000000000001</v>
      </c>
      <c r="EW37" s="181">
        <v>24.2</v>
      </c>
      <c r="EX37" s="181">
        <v>22.8</v>
      </c>
      <c r="EY37" s="221">
        <v>27.6</v>
      </c>
      <c r="EZ37" s="181">
        <v>26.3</v>
      </c>
      <c r="FA37" s="181">
        <v>26.4</v>
      </c>
      <c r="FB37" s="181">
        <v>33.5</v>
      </c>
      <c r="FC37" s="181">
        <v>29.6</v>
      </c>
      <c r="FD37" s="231">
        <v>35.9</v>
      </c>
      <c r="FE37" s="209">
        <v>24.5</v>
      </c>
      <c r="FF37" s="181">
        <v>23.4</v>
      </c>
      <c r="FG37" s="182">
        <v>25.4</v>
      </c>
      <c r="FH37" s="182">
        <v>31.3</v>
      </c>
      <c r="FI37" s="181">
        <v>33.799999999999997</v>
      </c>
      <c r="FJ37" s="181">
        <v>30</v>
      </c>
      <c r="FK37" s="221">
        <v>32.799999999999997</v>
      </c>
      <c r="FL37" s="181">
        <v>28.9</v>
      </c>
      <c r="FM37" s="181">
        <v>31.1</v>
      </c>
      <c r="FN37" s="181">
        <v>36.4</v>
      </c>
      <c r="FO37" s="181">
        <v>31.1</v>
      </c>
      <c r="FP37" s="231">
        <v>30.5</v>
      </c>
    </row>
    <row r="38" spans="1:172" ht="13.2" x14ac:dyDescent="0.25">
      <c r="A38" s="87" t="s">
        <v>38</v>
      </c>
      <c r="B38" s="78">
        <v>9047</v>
      </c>
      <c r="C38" s="29">
        <v>6861</v>
      </c>
      <c r="D38" s="29">
        <v>8736</v>
      </c>
      <c r="E38" s="29">
        <v>7640</v>
      </c>
      <c r="F38" s="29">
        <v>6115</v>
      </c>
      <c r="G38" s="29">
        <v>6867</v>
      </c>
      <c r="H38" s="29">
        <v>6293</v>
      </c>
      <c r="I38" s="30">
        <v>7973</v>
      </c>
      <c r="J38" s="30">
        <v>7682</v>
      </c>
      <c r="K38" s="30">
        <v>8614</v>
      </c>
      <c r="L38" s="30">
        <v>6400</v>
      </c>
      <c r="M38" s="30">
        <v>4506</v>
      </c>
      <c r="N38" s="29">
        <v>3785</v>
      </c>
      <c r="O38" s="29">
        <v>3759</v>
      </c>
      <c r="P38" s="29">
        <v>2506</v>
      </c>
      <c r="Q38" s="29">
        <v>3513</v>
      </c>
      <c r="R38" s="29">
        <v>3846</v>
      </c>
      <c r="S38" s="29">
        <v>4871</v>
      </c>
      <c r="T38" s="29">
        <v>4462</v>
      </c>
      <c r="U38" s="48">
        <v>4481</v>
      </c>
      <c r="V38" s="48">
        <v>2872</v>
      </c>
      <c r="W38" s="48">
        <v>4163</v>
      </c>
      <c r="X38" s="48">
        <v>4788</v>
      </c>
      <c r="Y38" s="48">
        <v>3387</v>
      </c>
      <c r="Z38" s="29">
        <v>1920</v>
      </c>
      <c r="AA38" s="29">
        <v>1822</v>
      </c>
      <c r="AB38" s="29">
        <v>3010</v>
      </c>
      <c r="AC38" s="29">
        <v>4310</v>
      </c>
      <c r="AD38" s="29">
        <v>469</v>
      </c>
      <c r="AE38" s="29">
        <v>3268</v>
      </c>
      <c r="AF38" s="29">
        <v>3495</v>
      </c>
      <c r="AG38" s="48">
        <v>4210</v>
      </c>
      <c r="AH38" s="48">
        <v>3945</v>
      </c>
      <c r="AI38" s="48">
        <v>5618</v>
      </c>
      <c r="AJ38" s="48">
        <v>5063</v>
      </c>
      <c r="AK38" s="48">
        <v>5344</v>
      </c>
      <c r="AL38" s="29">
        <v>2106</v>
      </c>
      <c r="AM38" s="29">
        <v>3027</v>
      </c>
      <c r="AN38" s="29">
        <v>2635</v>
      </c>
      <c r="AO38" s="29">
        <v>3841</v>
      </c>
      <c r="AP38" s="29">
        <v>4515</v>
      </c>
      <c r="AQ38" s="29">
        <v>3490</v>
      </c>
      <c r="AR38" s="29">
        <v>4124</v>
      </c>
      <c r="AS38" s="30">
        <v>4739</v>
      </c>
      <c r="AT38" s="30">
        <v>6116</v>
      </c>
      <c r="AU38" s="30">
        <v>5225</v>
      </c>
      <c r="AV38" s="32">
        <v>4218</v>
      </c>
      <c r="AW38" s="30">
        <v>3236</v>
      </c>
      <c r="AX38" s="29">
        <v>2571</v>
      </c>
      <c r="AY38" s="29">
        <v>2975</v>
      </c>
      <c r="AZ38" s="29">
        <v>4261</v>
      </c>
      <c r="BA38" s="29">
        <v>3953</v>
      </c>
      <c r="BB38" s="29">
        <v>4265</v>
      </c>
      <c r="BC38" s="29">
        <v>5073</v>
      </c>
      <c r="BD38" s="29">
        <v>3951</v>
      </c>
      <c r="BE38" s="30">
        <v>5038</v>
      </c>
      <c r="BF38" s="30">
        <v>3867</v>
      </c>
      <c r="BG38" s="30">
        <v>6002</v>
      </c>
      <c r="BH38" s="30">
        <v>4529</v>
      </c>
      <c r="BI38" s="30">
        <v>4384</v>
      </c>
      <c r="BJ38" s="41">
        <v>3272</v>
      </c>
      <c r="BK38" s="41">
        <v>2013</v>
      </c>
      <c r="BL38" s="41">
        <v>2992</v>
      </c>
      <c r="BM38" s="41">
        <v>3352</v>
      </c>
      <c r="BN38" s="41">
        <v>3852</v>
      </c>
      <c r="BO38" s="41">
        <v>3916</v>
      </c>
      <c r="BP38" s="41">
        <v>3349</v>
      </c>
      <c r="BQ38" s="42">
        <v>3781</v>
      </c>
      <c r="BR38" s="42">
        <v>2969</v>
      </c>
      <c r="BS38" s="42">
        <v>5241</v>
      </c>
      <c r="BT38" s="42">
        <v>3711</v>
      </c>
      <c r="BU38" s="42">
        <v>3665</v>
      </c>
      <c r="BV38" s="41">
        <v>1259</v>
      </c>
      <c r="BW38" s="41">
        <v>1624</v>
      </c>
      <c r="BX38" s="41">
        <v>1587</v>
      </c>
      <c r="BY38" s="41">
        <v>2847</v>
      </c>
      <c r="BZ38" s="42">
        <v>3425</v>
      </c>
      <c r="CA38" s="42">
        <v>2933</v>
      </c>
      <c r="CB38" s="42">
        <v>2850</v>
      </c>
      <c r="CC38" s="42">
        <v>2893</v>
      </c>
      <c r="CD38" s="42">
        <v>4208</v>
      </c>
      <c r="CE38" s="42">
        <v>5414</v>
      </c>
      <c r="CF38" s="42">
        <v>3211</v>
      </c>
      <c r="CG38" s="42">
        <v>2866</v>
      </c>
      <c r="CH38" s="55">
        <v>1973</v>
      </c>
      <c r="CI38" s="37">
        <v>1414</v>
      </c>
      <c r="CJ38" s="37">
        <v>2199</v>
      </c>
      <c r="CK38" s="37">
        <v>2527</v>
      </c>
      <c r="CL38" s="37">
        <v>3221</v>
      </c>
      <c r="CM38" s="37">
        <v>3135</v>
      </c>
      <c r="CN38" s="37">
        <v>2491</v>
      </c>
      <c r="CO38" s="37">
        <v>3411</v>
      </c>
      <c r="CP38" s="37">
        <v>3796</v>
      </c>
      <c r="CQ38" s="37">
        <v>5396</v>
      </c>
      <c r="CR38" s="37">
        <v>3467</v>
      </c>
      <c r="CS38" s="100">
        <v>3149</v>
      </c>
      <c r="CT38" s="111">
        <v>1681</v>
      </c>
      <c r="CU38" s="37">
        <v>1485</v>
      </c>
      <c r="CV38" s="24">
        <v>2003</v>
      </c>
      <c r="CW38" s="38">
        <v>2549</v>
      </c>
      <c r="CX38" s="37">
        <v>2801</v>
      </c>
      <c r="CY38" s="24">
        <v>2614</v>
      </c>
      <c r="CZ38" s="24">
        <v>4357</v>
      </c>
      <c r="DA38" s="24">
        <v>2538</v>
      </c>
      <c r="DB38" s="24">
        <v>4206</v>
      </c>
      <c r="DC38" s="24">
        <v>4734</v>
      </c>
      <c r="DD38" s="24">
        <v>3376</v>
      </c>
      <c r="DE38" s="138">
        <v>4232</v>
      </c>
      <c r="DF38" s="128">
        <v>2507</v>
      </c>
      <c r="DG38" s="37">
        <v>1300</v>
      </c>
      <c r="DH38" s="24">
        <v>1681</v>
      </c>
      <c r="DI38" s="38">
        <v>2054</v>
      </c>
      <c r="DJ38" s="37">
        <v>2173</v>
      </c>
      <c r="DK38" s="24">
        <v>3661</v>
      </c>
      <c r="DL38" s="24">
        <v>2402</v>
      </c>
      <c r="DM38" s="24">
        <v>2990</v>
      </c>
      <c r="DN38" s="24">
        <v>3319</v>
      </c>
      <c r="DO38" s="24">
        <v>2865</v>
      </c>
      <c r="DP38" s="24">
        <v>2470</v>
      </c>
      <c r="DQ38" s="123">
        <v>2214</v>
      </c>
      <c r="DR38" s="179">
        <v>2.7</v>
      </c>
      <c r="DS38" s="180">
        <v>2.4</v>
      </c>
      <c r="DT38" s="180">
        <v>3.3</v>
      </c>
      <c r="DU38" s="180">
        <v>2</v>
      </c>
      <c r="DV38" s="180">
        <v>3.4</v>
      </c>
      <c r="DW38" s="180">
        <v>2.8</v>
      </c>
      <c r="DX38" s="180">
        <v>3.3</v>
      </c>
      <c r="DY38" s="181">
        <v>3.6</v>
      </c>
      <c r="DZ38" s="181">
        <v>3.1</v>
      </c>
      <c r="EA38" s="181">
        <v>5.3</v>
      </c>
      <c r="EB38" s="182">
        <v>3.3</v>
      </c>
      <c r="EC38" s="182">
        <v>4.4000000000000004</v>
      </c>
      <c r="ED38" s="221">
        <f t="shared" si="0"/>
        <v>46.79999999999999</v>
      </c>
      <c r="EE38" s="221">
        <f t="shared" si="1"/>
        <v>35.1</v>
      </c>
      <c r="EF38" s="221">
        <f t="shared" si="2"/>
        <v>51.3</v>
      </c>
      <c r="EG38" s="209">
        <v>2.9</v>
      </c>
      <c r="EH38" s="181">
        <v>1.7</v>
      </c>
      <c r="EI38" s="221">
        <v>2.1</v>
      </c>
      <c r="EJ38" s="181">
        <v>2.1</v>
      </c>
      <c r="EK38" s="231">
        <v>3.5</v>
      </c>
      <c r="EL38" s="231">
        <v>2.2999999999999998</v>
      </c>
      <c r="EM38" s="231">
        <v>3.5</v>
      </c>
      <c r="EN38" s="231">
        <v>3.4</v>
      </c>
      <c r="EO38" s="231">
        <v>14.1</v>
      </c>
      <c r="EP38" s="231">
        <v>3.8</v>
      </c>
      <c r="EQ38" s="231">
        <v>3.9</v>
      </c>
      <c r="ER38" s="231">
        <v>3.5</v>
      </c>
      <c r="ES38" s="209">
        <v>1.8</v>
      </c>
      <c r="ET38" s="181">
        <v>1.7</v>
      </c>
      <c r="EU38" s="182">
        <v>1.7</v>
      </c>
      <c r="EV38" s="182">
        <v>2.2000000000000002</v>
      </c>
      <c r="EW38" s="181">
        <v>2.7</v>
      </c>
      <c r="EX38" s="181">
        <v>2.7</v>
      </c>
      <c r="EY38" s="221">
        <v>3.4</v>
      </c>
      <c r="EZ38" s="181">
        <v>3.8</v>
      </c>
      <c r="FA38" s="181">
        <v>2.8</v>
      </c>
      <c r="FB38" s="181">
        <v>5.0999999999999996</v>
      </c>
      <c r="FC38" s="181">
        <v>3.6</v>
      </c>
      <c r="FD38" s="231">
        <v>3.6</v>
      </c>
      <c r="FE38" s="209">
        <v>3.1</v>
      </c>
      <c r="FF38" s="181">
        <v>3.4</v>
      </c>
      <c r="FG38" s="182">
        <v>2.8</v>
      </c>
      <c r="FH38" s="182">
        <v>2.9</v>
      </c>
      <c r="FI38" s="181">
        <v>4.5999999999999996</v>
      </c>
      <c r="FJ38" s="181">
        <v>4.7</v>
      </c>
      <c r="FK38" s="221">
        <v>5.0999999999999996</v>
      </c>
      <c r="FL38" s="181">
        <v>4.7</v>
      </c>
      <c r="FM38" s="181">
        <v>4.7</v>
      </c>
      <c r="FN38" s="181">
        <v>7.3</v>
      </c>
      <c r="FO38" s="181">
        <v>3.8</v>
      </c>
      <c r="FP38" s="231">
        <v>4.2</v>
      </c>
    </row>
    <row r="39" spans="1:172" ht="13.2" x14ac:dyDescent="0.25">
      <c r="A39" s="87"/>
      <c r="B39" s="78"/>
      <c r="C39" s="29"/>
      <c r="D39" s="29"/>
      <c r="E39" s="29"/>
      <c r="F39" s="29"/>
      <c r="G39" s="29"/>
      <c r="H39" s="29"/>
      <c r="I39" s="30"/>
      <c r="J39" s="30"/>
      <c r="K39" s="30"/>
      <c r="L39" s="30"/>
      <c r="M39" s="30"/>
      <c r="N39" s="29"/>
      <c r="O39" s="29"/>
      <c r="P39" s="29"/>
      <c r="Q39" s="29"/>
      <c r="R39" s="29"/>
      <c r="S39" s="29"/>
      <c r="T39" s="29"/>
      <c r="U39" s="48"/>
      <c r="V39" s="48"/>
      <c r="W39" s="48"/>
      <c r="X39" s="48"/>
      <c r="Y39" s="48"/>
      <c r="Z39" s="29"/>
      <c r="AA39" s="29"/>
      <c r="AB39" s="29"/>
      <c r="AC39" s="29"/>
      <c r="AD39" s="29"/>
      <c r="AE39" s="29"/>
      <c r="AF39" s="29"/>
      <c r="AG39" s="48"/>
      <c r="AH39" s="48"/>
      <c r="AI39" s="48"/>
      <c r="AJ39" s="48"/>
      <c r="AK39" s="48"/>
      <c r="AL39" s="29"/>
      <c r="AM39" s="29"/>
      <c r="AN39" s="29"/>
      <c r="AO39" s="29"/>
      <c r="AP39" s="29"/>
      <c r="AQ39" s="29"/>
      <c r="AR39" s="29"/>
      <c r="AS39" s="30"/>
      <c r="AT39" s="30"/>
      <c r="AU39" s="30"/>
      <c r="AV39" s="30"/>
      <c r="AW39" s="30"/>
      <c r="AX39" s="29"/>
      <c r="AY39" s="29"/>
      <c r="AZ39" s="29"/>
      <c r="BA39" s="29"/>
      <c r="BB39" s="29"/>
      <c r="BC39" s="29"/>
      <c r="BD39" s="29"/>
      <c r="BE39" s="30"/>
      <c r="BF39" s="30"/>
      <c r="BG39" s="30"/>
      <c r="BH39" s="30"/>
      <c r="BI39" s="30"/>
      <c r="BJ39" s="41"/>
      <c r="BK39" s="41"/>
      <c r="BL39" s="41"/>
      <c r="BM39" s="41"/>
      <c r="BN39" s="41"/>
      <c r="BO39" s="41"/>
      <c r="BP39" s="41"/>
      <c r="BQ39" s="42"/>
      <c r="BR39" s="42"/>
      <c r="BS39" s="42"/>
      <c r="BT39" s="42"/>
      <c r="BU39" s="42"/>
      <c r="BV39" s="41"/>
      <c r="BW39" s="41"/>
      <c r="BX39" s="41"/>
      <c r="BY39" s="41"/>
      <c r="BZ39" s="42"/>
      <c r="CA39" s="40"/>
      <c r="CB39" s="40"/>
      <c r="CC39" s="24"/>
      <c r="CD39" s="24"/>
      <c r="CE39" s="24"/>
      <c r="CF39" s="24"/>
      <c r="CG39" s="24"/>
      <c r="CH39" s="55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100"/>
      <c r="CT39" s="111"/>
      <c r="CU39" s="24"/>
      <c r="CV39" s="24"/>
      <c r="CW39" s="38"/>
      <c r="CX39" s="37"/>
      <c r="CY39" s="24"/>
      <c r="CZ39" s="24"/>
      <c r="DA39" s="24"/>
      <c r="DB39" s="24"/>
      <c r="DC39" s="24"/>
      <c r="DD39" s="24"/>
      <c r="DE39" s="138"/>
      <c r="DF39" s="128"/>
      <c r="DG39" s="37"/>
      <c r="DH39" s="24"/>
      <c r="DI39" s="38"/>
      <c r="DJ39" s="37"/>
      <c r="DK39" s="24"/>
      <c r="DL39" s="24"/>
      <c r="DM39" s="24"/>
      <c r="DN39" s="24"/>
      <c r="DO39" s="24"/>
      <c r="DP39" s="24"/>
      <c r="DQ39" s="123"/>
      <c r="DR39" s="176"/>
      <c r="DS39" s="45"/>
      <c r="DT39" s="45"/>
      <c r="DU39" s="45"/>
      <c r="DV39" s="45"/>
      <c r="DW39" s="45"/>
      <c r="DX39" s="45"/>
      <c r="DY39" s="167"/>
      <c r="DZ39" s="167"/>
      <c r="EA39" s="167"/>
      <c r="EB39" s="168"/>
      <c r="EC39" s="168"/>
      <c r="ED39" s="272"/>
      <c r="EE39" s="272"/>
      <c r="EF39" s="272"/>
      <c r="EG39" s="5"/>
      <c r="EH39" s="9"/>
      <c r="EI39" s="14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Y39" s="14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K39" s="14"/>
      <c r="FL39" s="9"/>
      <c r="FM39" s="9"/>
      <c r="FN39" s="9"/>
      <c r="FO39" s="9"/>
      <c r="FP39" s="10"/>
    </row>
    <row r="40" spans="1:172" ht="13.2" x14ac:dyDescent="0.25">
      <c r="A40" s="90" t="s">
        <v>4</v>
      </c>
      <c r="B40" s="77">
        <v>858</v>
      </c>
      <c r="C40" s="20">
        <v>758</v>
      </c>
      <c r="D40" s="20">
        <v>618</v>
      </c>
      <c r="E40" s="20">
        <v>579</v>
      </c>
      <c r="F40" s="20">
        <v>681</v>
      </c>
      <c r="G40" s="20">
        <v>532</v>
      </c>
      <c r="H40" s="20">
        <v>403</v>
      </c>
      <c r="I40" s="26">
        <v>620</v>
      </c>
      <c r="J40" s="26">
        <v>273</v>
      </c>
      <c r="K40" s="26">
        <v>473</v>
      </c>
      <c r="L40" s="26">
        <v>567</v>
      </c>
      <c r="M40" s="26">
        <v>652</v>
      </c>
      <c r="N40" s="20">
        <v>904</v>
      </c>
      <c r="O40" s="20">
        <v>581</v>
      </c>
      <c r="P40" s="20">
        <v>685</v>
      </c>
      <c r="Q40" s="20">
        <v>765</v>
      </c>
      <c r="R40" s="20">
        <v>555</v>
      </c>
      <c r="S40" s="20">
        <v>737</v>
      </c>
      <c r="T40" s="20">
        <v>688</v>
      </c>
      <c r="U40" s="44">
        <v>871</v>
      </c>
      <c r="V40" s="44">
        <v>487</v>
      </c>
      <c r="W40" s="44">
        <v>660</v>
      </c>
      <c r="X40" s="44">
        <v>2110</v>
      </c>
      <c r="Y40" s="44">
        <v>461</v>
      </c>
      <c r="Z40" s="20">
        <v>774</v>
      </c>
      <c r="AA40" s="20">
        <v>511</v>
      </c>
      <c r="AB40" s="20">
        <v>395</v>
      </c>
      <c r="AC40" s="20">
        <v>656</v>
      </c>
      <c r="AD40" s="20">
        <v>43</v>
      </c>
      <c r="AE40" s="20">
        <v>646</v>
      </c>
      <c r="AF40" s="20">
        <v>359</v>
      </c>
      <c r="AG40" s="44">
        <v>1043</v>
      </c>
      <c r="AH40" s="44">
        <v>511</v>
      </c>
      <c r="AI40" s="44">
        <v>554</v>
      </c>
      <c r="AJ40" s="44">
        <v>472</v>
      </c>
      <c r="AK40" s="44">
        <v>652</v>
      </c>
      <c r="AL40" s="20">
        <v>1064</v>
      </c>
      <c r="AM40" s="20">
        <v>755</v>
      </c>
      <c r="AN40" s="20">
        <v>557</v>
      </c>
      <c r="AO40" s="20">
        <v>399</v>
      </c>
      <c r="AP40" s="20">
        <v>660</v>
      </c>
      <c r="AQ40" s="20">
        <v>1040</v>
      </c>
      <c r="AR40" s="20">
        <v>500</v>
      </c>
      <c r="AS40" s="26">
        <v>475</v>
      </c>
      <c r="AT40" s="26">
        <v>292</v>
      </c>
      <c r="AU40" s="26">
        <v>637</v>
      </c>
      <c r="AV40" s="26">
        <v>443</v>
      </c>
      <c r="AW40" s="26">
        <v>577</v>
      </c>
      <c r="AX40" s="20">
        <v>505</v>
      </c>
      <c r="AY40" s="20">
        <v>1091</v>
      </c>
      <c r="AZ40" s="20">
        <v>587</v>
      </c>
      <c r="BA40" s="20">
        <v>888</v>
      </c>
      <c r="BB40" s="20">
        <v>2340</v>
      </c>
      <c r="BC40" s="20">
        <v>845</v>
      </c>
      <c r="BD40" s="20">
        <v>497</v>
      </c>
      <c r="BE40" s="26">
        <v>509</v>
      </c>
      <c r="BF40" s="26">
        <v>1903</v>
      </c>
      <c r="BG40" s="26">
        <v>750</v>
      </c>
      <c r="BH40" s="26">
        <v>552</v>
      </c>
      <c r="BI40" s="26">
        <v>843</v>
      </c>
      <c r="BJ40" s="47">
        <v>826</v>
      </c>
      <c r="BK40" s="47">
        <v>629</v>
      </c>
      <c r="BL40" s="47">
        <v>705</v>
      </c>
      <c r="BM40" s="47">
        <v>525</v>
      </c>
      <c r="BN40" s="47">
        <v>546</v>
      </c>
      <c r="BO40" s="47">
        <v>467</v>
      </c>
      <c r="BP40" s="47">
        <v>1534</v>
      </c>
      <c r="BQ40" s="40">
        <v>765</v>
      </c>
      <c r="BR40" s="40">
        <v>514</v>
      </c>
      <c r="BS40" s="40">
        <v>383</v>
      </c>
      <c r="BT40" s="40">
        <v>653</v>
      </c>
      <c r="BU40" s="47">
        <v>737</v>
      </c>
      <c r="BV40" s="47">
        <v>684</v>
      </c>
      <c r="BW40" s="47">
        <v>1098</v>
      </c>
      <c r="BX40" s="47">
        <v>997</v>
      </c>
      <c r="BY40" s="47">
        <v>771</v>
      </c>
      <c r="BZ40" s="40">
        <v>609</v>
      </c>
      <c r="CA40" s="40">
        <v>626</v>
      </c>
      <c r="CB40" s="40">
        <v>593</v>
      </c>
      <c r="CC40" s="28">
        <v>576</v>
      </c>
      <c r="CD40" s="28">
        <v>701</v>
      </c>
      <c r="CE40" s="28">
        <v>1420</v>
      </c>
      <c r="CF40" s="28">
        <v>838</v>
      </c>
      <c r="CG40" s="28">
        <v>1110</v>
      </c>
      <c r="CH40" s="54">
        <v>542</v>
      </c>
      <c r="CI40" s="35">
        <v>502</v>
      </c>
      <c r="CJ40" s="35">
        <v>828</v>
      </c>
      <c r="CK40" s="35">
        <v>887</v>
      </c>
      <c r="CL40" s="35">
        <v>1015</v>
      </c>
      <c r="CM40" s="35">
        <v>558</v>
      </c>
      <c r="CN40" s="35">
        <v>2096</v>
      </c>
      <c r="CO40" s="35">
        <v>533</v>
      </c>
      <c r="CP40" s="35">
        <v>445</v>
      </c>
      <c r="CQ40" s="35">
        <v>500</v>
      </c>
      <c r="CR40" s="35">
        <v>2109</v>
      </c>
      <c r="CS40" s="99">
        <v>844</v>
      </c>
      <c r="CT40" s="110">
        <v>1166</v>
      </c>
      <c r="CU40" s="35">
        <v>1009</v>
      </c>
      <c r="CV40" s="28">
        <v>499</v>
      </c>
      <c r="CW40" s="36">
        <v>19051</v>
      </c>
      <c r="CX40" s="35">
        <v>1217</v>
      </c>
      <c r="CY40" s="28">
        <v>379</v>
      </c>
      <c r="CZ40" s="28">
        <v>498</v>
      </c>
      <c r="DA40" s="28">
        <v>875</v>
      </c>
      <c r="DB40" s="28">
        <v>2131</v>
      </c>
      <c r="DC40" s="28">
        <v>518</v>
      </c>
      <c r="DD40" s="28">
        <v>688</v>
      </c>
      <c r="DE40" s="137">
        <v>1344</v>
      </c>
      <c r="DF40" s="127">
        <v>1688</v>
      </c>
      <c r="DG40" s="35">
        <v>1174</v>
      </c>
      <c r="DH40" s="28">
        <v>587</v>
      </c>
      <c r="DI40" s="36">
        <v>1090</v>
      </c>
      <c r="DJ40" s="35">
        <v>844</v>
      </c>
      <c r="DK40" s="28">
        <v>2192</v>
      </c>
      <c r="DL40" s="28">
        <v>579</v>
      </c>
      <c r="DM40" s="28">
        <v>822</v>
      </c>
      <c r="DN40" s="28">
        <v>1874</v>
      </c>
      <c r="DO40" s="28">
        <v>2434</v>
      </c>
      <c r="DP40" s="28">
        <v>734</v>
      </c>
      <c r="DQ40" s="122">
        <v>220</v>
      </c>
      <c r="DR40" s="179">
        <v>0.2</v>
      </c>
      <c r="DS40" s="180">
        <v>1</v>
      </c>
      <c r="DT40" s="180">
        <v>0.4</v>
      </c>
      <c r="DU40" s="180">
        <v>0.7</v>
      </c>
      <c r="DV40" s="180">
        <v>0.7</v>
      </c>
      <c r="DW40" s="180">
        <v>1</v>
      </c>
      <c r="DX40" s="180">
        <v>0.7</v>
      </c>
      <c r="DY40" s="181">
        <v>1.8</v>
      </c>
      <c r="DZ40" s="181">
        <v>1.5</v>
      </c>
      <c r="EA40" s="181">
        <v>3.5</v>
      </c>
      <c r="EB40" s="182">
        <v>2.2000000000000002</v>
      </c>
      <c r="EC40" s="182">
        <v>1.9</v>
      </c>
      <c r="ED40" s="221">
        <f t="shared" si="0"/>
        <v>17.600000000000001</v>
      </c>
      <c r="EE40" s="221">
        <f t="shared" si="1"/>
        <v>26.399999999999995</v>
      </c>
      <c r="EF40" s="221">
        <f t="shared" si="2"/>
        <v>28.6</v>
      </c>
      <c r="EG40" s="209">
        <v>1.5</v>
      </c>
      <c r="EH40" s="181">
        <v>1.3</v>
      </c>
      <c r="EI40" s="221">
        <v>1.3</v>
      </c>
      <c r="EJ40" s="181">
        <v>1.5</v>
      </c>
      <c r="EK40" s="231">
        <v>0.9</v>
      </c>
      <c r="EL40" s="231">
        <v>2.2999999999999998</v>
      </c>
      <c r="EM40" s="231">
        <v>1.5</v>
      </c>
      <c r="EN40" s="231">
        <v>1.6</v>
      </c>
      <c r="EO40" s="231">
        <v>1.7</v>
      </c>
      <c r="EP40" s="231">
        <v>1.9</v>
      </c>
      <c r="EQ40" s="231">
        <v>1.3</v>
      </c>
      <c r="ER40" s="231">
        <v>0.8</v>
      </c>
      <c r="ES40" s="209">
        <v>1.8</v>
      </c>
      <c r="ET40" s="181">
        <v>1.5</v>
      </c>
      <c r="EU40" s="182">
        <v>1.6</v>
      </c>
      <c r="EV40" s="182">
        <v>1.3</v>
      </c>
      <c r="EW40" s="181">
        <v>3.3</v>
      </c>
      <c r="EX40" s="181">
        <v>1.1000000000000001</v>
      </c>
      <c r="EY40" s="221">
        <v>2.8</v>
      </c>
      <c r="EZ40" s="181">
        <v>1.5</v>
      </c>
      <c r="FA40" s="181">
        <v>1.4</v>
      </c>
      <c r="FB40" s="181">
        <v>2.9</v>
      </c>
      <c r="FC40" s="181">
        <v>5.9</v>
      </c>
      <c r="FD40" s="231">
        <v>1.3</v>
      </c>
      <c r="FE40" s="209">
        <v>1.5</v>
      </c>
      <c r="FF40" s="181">
        <v>1.5</v>
      </c>
      <c r="FG40" s="182">
        <v>1.5</v>
      </c>
      <c r="FH40" s="182">
        <v>2.1</v>
      </c>
      <c r="FI40" s="181">
        <v>3.4</v>
      </c>
      <c r="FJ40" s="181">
        <v>1.7</v>
      </c>
      <c r="FK40" s="221">
        <v>1.9</v>
      </c>
      <c r="FL40" s="181">
        <v>4.4000000000000004</v>
      </c>
      <c r="FM40" s="181">
        <v>1.8</v>
      </c>
      <c r="FN40" s="181">
        <v>2.5</v>
      </c>
      <c r="FO40" s="181">
        <v>2</v>
      </c>
      <c r="FP40" s="231">
        <v>4.3</v>
      </c>
    </row>
    <row r="41" spans="1:172" ht="13.2" x14ac:dyDescent="0.25">
      <c r="A41" s="87" t="s">
        <v>19</v>
      </c>
      <c r="B41" s="78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29"/>
      <c r="O41" s="29"/>
      <c r="P41" s="29"/>
      <c r="Q41" s="29"/>
      <c r="R41" s="29"/>
      <c r="S41" s="29"/>
      <c r="T41" s="29"/>
      <c r="U41" s="48"/>
      <c r="V41" s="48"/>
      <c r="W41" s="48"/>
      <c r="X41" s="48"/>
      <c r="Y41" s="48"/>
      <c r="Z41" s="29"/>
      <c r="AA41" s="29"/>
      <c r="AB41" s="29"/>
      <c r="AC41" s="29"/>
      <c r="AD41" s="29"/>
      <c r="AE41" s="29"/>
      <c r="AF41" s="29"/>
      <c r="AG41" s="48"/>
      <c r="AH41" s="48"/>
      <c r="AI41" s="48"/>
      <c r="AJ41" s="48"/>
      <c r="AK41" s="48"/>
      <c r="AL41" s="29"/>
      <c r="AM41" s="29"/>
      <c r="AN41" s="29"/>
      <c r="AO41" s="29"/>
      <c r="AP41" s="29"/>
      <c r="AQ41" s="29"/>
      <c r="AR41" s="29"/>
      <c r="AS41" s="30"/>
      <c r="AT41" s="30"/>
      <c r="AU41" s="30"/>
      <c r="AV41" s="30"/>
      <c r="AW41" s="30"/>
      <c r="AX41" s="29"/>
      <c r="AY41" s="29"/>
      <c r="AZ41" s="29"/>
      <c r="BA41" s="29"/>
      <c r="BB41" s="29"/>
      <c r="BC41" s="29"/>
      <c r="BD41" s="29"/>
      <c r="BE41" s="30"/>
      <c r="BF41" s="30"/>
      <c r="BG41" s="30"/>
      <c r="BH41" s="30"/>
      <c r="BI41" s="30"/>
      <c r="BJ41" s="41"/>
      <c r="BK41" s="41"/>
      <c r="BL41" s="41"/>
      <c r="BM41" s="41"/>
      <c r="BN41" s="41"/>
      <c r="BO41" s="41"/>
      <c r="BP41" s="41"/>
      <c r="BQ41" s="42"/>
      <c r="BR41" s="42"/>
      <c r="BS41" s="42"/>
      <c r="BT41" s="42"/>
      <c r="BU41" s="42"/>
      <c r="BV41" s="41"/>
      <c r="BW41" s="41"/>
      <c r="BX41" s="41"/>
      <c r="BY41" s="41"/>
      <c r="BZ41" s="42"/>
      <c r="CA41" s="40"/>
      <c r="CB41" s="40"/>
      <c r="CC41" s="24"/>
      <c r="CD41" s="24"/>
      <c r="CE41" s="24"/>
      <c r="CF41" s="24"/>
      <c r="CG41" s="24"/>
      <c r="CH41" s="55"/>
      <c r="CI41" s="37"/>
      <c r="CJ41" s="37"/>
      <c r="CK41" s="37"/>
      <c r="CL41" s="37"/>
      <c r="CM41" s="37"/>
      <c r="CN41" s="37"/>
      <c r="CO41" s="37"/>
      <c r="CP41" s="37"/>
      <c r="CQ41" s="24"/>
      <c r="CR41" s="24"/>
      <c r="CS41" s="102"/>
      <c r="CT41" s="111"/>
      <c r="CU41" s="24"/>
      <c r="CV41" s="24"/>
      <c r="CW41" s="38"/>
      <c r="CX41" s="37"/>
      <c r="CY41" s="24"/>
      <c r="CZ41" s="24"/>
      <c r="DA41" s="24"/>
      <c r="DB41" s="24"/>
      <c r="DC41" s="24"/>
      <c r="DD41" s="24"/>
      <c r="DE41" s="138"/>
      <c r="DF41" s="128"/>
      <c r="DG41" s="37"/>
      <c r="DH41" s="24"/>
      <c r="DI41" s="38"/>
      <c r="DJ41" s="37"/>
      <c r="DK41" s="24"/>
      <c r="DL41" s="24"/>
      <c r="DM41" s="24"/>
      <c r="DN41" s="24"/>
      <c r="DO41" s="24"/>
      <c r="DP41" s="24"/>
      <c r="DQ41" s="123"/>
      <c r="DR41" s="177"/>
      <c r="DS41" s="31"/>
      <c r="DT41" s="31"/>
      <c r="DU41" s="31"/>
      <c r="DV41" s="31"/>
      <c r="DW41" s="31"/>
      <c r="DX41" s="31"/>
      <c r="DY41" s="170"/>
      <c r="DZ41" s="170"/>
      <c r="EA41" s="170"/>
      <c r="EB41" s="171"/>
      <c r="EC41" s="171"/>
      <c r="ED41" s="292"/>
      <c r="EE41" s="292"/>
      <c r="EF41" s="292"/>
      <c r="EG41" s="5"/>
      <c r="EH41" s="9"/>
      <c r="EI41" s="14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Y41" s="14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K41" s="14"/>
      <c r="FL41" s="9"/>
      <c r="FM41" s="9"/>
      <c r="FN41" s="9"/>
      <c r="FO41" s="9"/>
      <c r="FP41" s="10"/>
    </row>
    <row r="42" spans="1:172" ht="13.2" x14ac:dyDescent="0.25">
      <c r="A42" s="188" t="s">
        <v>39</v>
      </c>
      <c r="B42" s="189">
        <f t="shared" ref="B42:M42" si="6">B6+B9+B11+B13+B20+B22+B24+B27+B37+B40</f>
        <v>167188</v>
      </c>
      <c r="C42" s="190">
        <f t="shared" si="6"/>
        <v>137777</v>
      </c>
      <c r="D42" s="190">
        <f t="shared" si="6"/>
        <v>188648</v>
      </c>
      <c r="E42" s="190">
        <f t="shared" si="6"/>
        <v>146033</v>
      </c>
      <c r="F42" s="190">
        <f t="shared" si="6"/>
        <v>171213</v>
      </c>
      <c r="G42" s="190">
        <f t="shared" si="6"/>
        <v>125637</v>
      </c>
      <c r="H42" s="190">
        <f t="shared" si="6"/>
        <v>107629</v>
      </c>
      <c r="I42" s="190">
        <f t="shared" si="6"/>
        <v>143161</v>
      </c>
      <c r="J42" s="190">
        <f t="shared" si="6"/>
        <v>126877</v>
      </c>
      <c r="K42" s="190">
        <f t="shared" si="6"/>
        <v>174763</v>
      </c>
      <c r="L42" s="190">
        <f t="shared" si="6"/>
        <v>163053</v>
      </c>
      <c r="M42" s="190">
        <f t="shared" si="6"/>
        <v>170244</v>
      </c>
      <c r="N42" s="190">
        <f t="shared" ref="N42:AK42" si="7">N6+N9+N11+N13+N20+N22+N24+N27+N40+N37</f>
        <v>121625</v>
      </c>
      <c r="O42" s="190">
        <f t="shared" si="7"/>
        <v>123141</v>
      </c>
      <c r="P42" s="190">
        <f t="shared" si="7"/>
        <v>165669</v>
      </c>
      <c r="Q42" s="190">
        <f t="shared" si="7"/>
        <v>142060</v>
      </c>
      <c r="R42" s="190">
        <f t="shared" si="7"/>
        <v>204489</v>
      </c>
      <c r="S42" s="190">
        <f t="shared" si="7"/>
        <v>152509</v>
      </c>
      <c r="T42" s="190">
        <f t="shared" si="7"/>
        <v>161471</v>
      </c>
      <c r="U42" s="190">
        <f t="shared" si="7"/>
        <v>209315</v>
      </c>
      <c r="V42" s="190">
        <f t="shared" si="7"/>
        <v>172985</v>
      </c>
      <c r="W42" s="190">
        <f t="shared" si="7"/>
        <v>215415</v>
      </c>
      <c r="X42" s="190">
        <f t="shared" si="7"/>
        <v>204280</v>
      </c>
      <c r="Y42" s="190">
        <f t="shared" si="7"/>
        <v>144086</v>
      </c>
      <c r="Z42" s="190">
        <f t="shared" si="7"/>
        <v>137664</v>
      </c>
      <c r="AA42" s="190">
        <f t="shared" si="7"/>
        <v>119976</v>
      </c>
      <c r="AB42" s="190">
        <f t="shared" si="7"/>
        <v>143650</v>
      </c>
      <c r="AC42" s="190">
        <f t="shared" si="7"/>
        <v>183376</v>
      </c>
      <c r="AD42" s="190">
        <f t="shared" si="7"/>
        <v>41712</v>
      </c>
      <c r="AE42" s="190">
        <f t="shared" si="7"/>
        <v>158338</v>
      </c>
      <c r="AF42" s="190">
        <f t="shared" si="7"/>
        <v>229602</v>
      </c>
      <c r="AG42" s="190">
        <f t="shared" si="7"/>
        <v>180542</v>
      </c>
      <c r="AH42" s="190">
        <f t="shared" si="7"/>
        <v>173786</v>
      </c>
      <c r="AI42" s="190">
        <f t="shared" si="7"/>
        <v>196481</v>
      </c>
      <c r="AJ42" s="190">
        <f t="shared" si="7"/>
        <v>219115</v>
      </c>
      <c r="AK42" s="190">
        <f t="shared" si="7"/>
        <v>185759</v>
      </c>
      <c r="AL42" s="190">
        <f t="shared" ref="AL42:BI42" si="8">AL6+AL9+AL11+AL13+AL20+AL22+AL24+AL27+AL37+AL40</f>
        <v>136340</v>
      </c>
      <c r="AM42" s="190">
        <f t="shared" si="8"/>
        <v>169184</v>
      </c>
      <c r="AN42" s="190">
        <f t="shared" si="8"/>
        <v>174420</v>
      </c>
      <c r="AO42" s="190">
        <f t="shared" si="8"/>
        <v>253235</v>
      </c>
      <c r="AP42" s="190">
        <f t="shared" si="8"/>
        <v>194271</v>
      </c>
      <c r="AQ42" s="190">
        <f t="shared" si="8"/>
        <v>231696</v>
      </c>
      <c r="AR42" s="190">
        <f t="shared" si="8"/>
        <v>184023</v>
      </c>
      <c r="AS42" s="190">
        <f t="shared" si="8"/>
        <v>184453</v>
      </c>
      <c r="AT42" s="190">
        <f t="shared" si="8"/>
        <v>180161</v>
      </c>
      <c r="AU42" s="190">
        <f t="shared" si="8"/>
        <v>188023</v>
      </c>
      <c r="AV42" s="190">
        <f t="shared" si="8"/>
        <v>193431</v>
      </c>
      <c r="AW42" s="190">
        <f t="shared" si="8"/>
        <v>195492</v>
      </c>
      <c r="AX42" s="190">
        <f t="shared" si="8"/>
        <v>159740</v>
      </c>
      <c r="AY42" s="190">
        <f t="shared" si="8"/>
        <v>194748</v>
      </c>
      <c r="AZ42" s="190">
        <f t="shared" si="8"/>
        <v>186443</v>
      </c>
      <c r="BA42" s="190">
        <f t="shared" si="8"/>
        <v>167810</v>
      </c>
      <c r="BB42" s="190">
        <f t="shared" si="8"/>
        <v>185748</v>
      </c>
      <c r="BC42" s="190">
        <f t="shared" si="8"/>
        <v>228730</v>
      </c>
      <c r="BD42" s="190">
        <f t="shared" si="8"/>
        <v>202851</v>
      </c>
      <c r="BE42" s="190">
        <f t="shared" si="8"/>
        <v>206543</v>
      </c>
      <c r="BF42" s="190">
        <f t="shared" si="8"/>
        <v>235623</v>
      </c>
      <c r="BG42" s="190">
        <f t="shared" si="8"/>
        <v>223542</v>
      </c>
      <c r="BH42" s="190">
        <f t="shared" si="8"/>
        <v>254029</v>
      </c>
      <c r="BI42" s="190">
        <f t="shared" si="8"/>
        <v>255833</v>
      </c>
      <c r="BJ42" s="191">
        <f t="shared" ref="BJ42:BU42" si="9">BJ40+BJ37+BJ27+BJ24+BJ22+BJ20+BJ13+BJ11+BJ9+BJ6</f>
        <v>209051</v>
      </c>
      <c r="BK42" s="191">
        <f t="shared" si="9"/>
        <v>163332</v>
      </c>
      <c r="BL42" s="191">
        <f t="shared" si="9"/>
        <v>177045</v>
      </c>
      <c r="BM42" s="191">
        <f t="shared" si="9"/>
        <v>221024</v>
      </c>
      <c r="BN42" s="191">
        <f t="shared" si="9"/>
        <v>218435</v>
      </c>
      <c r="BO42" s="191">
        <f t="shared" si="9"/>
        <v>224161</v>
      </c>
      <c r="BP42" s="191">
        <f t="shared" si="9"/>
        <v>242067</v>
      </c>
      <c r="BQ42" s="192">
        <f t="shared" si="9"/>
        <v>246813</v>
      </c>
      <c r="BR42" s="192">
        <f t="shared" si="9"/>
        <v>236052</v>
      </c>
      <c r="BS42" s="192">
        <f t="shared" si="9"/>
        <v>269070</v>
      </c>
      <c r="BT42" s="192">
        <f t="shared" si="9"/>
        <v>273550</v>
      </c>
      <c r="BU42" s="192">
        <f t="shared" si="9"/>
        <v>242191</v>
      </c>
      <c r="BV42" s="191">
        <v>172550</v>
      </c>
      <c r="BW42" s="191">
        <v>224581</v>
      </c>
      <c r="BX42" s="191">
        <v>285583</v>
      </c>
      <c r="BY42" s="191">
        <v>235744</v>
      </c>
      <c r="BZ42" s="192">
        <v>258029</v>
      </c>
      <c r="CA42" s="192">
        <v>256482</v>
      </c>
      <c r="CB42" s="192">
        <v>308262</v>
      </c>
      <c r="CC42" s="192">
        <v>302581</v>
      </c>
      <c r="CD42" s="192">
        <v>275299</v>
      </c>
      <c r="CE42" s="192">
        <v>298471</v>
      </c>
      <c r="CF42" s="192">
        <v>283142</v>
      </c>
      <c r="CG42" s="192">
        <v>223618</v>
      </c>
      <c r="CH42" s="192">
        <v>241167</v>
      </c>
      <c r="CI42" s="192">
        <v>183592</v>
      </c>
      <c r="CJ42" s="192">
        <v>230263</v>
      </c>
      <c r="CK42" s="192">
        <v>209372</v>
      </c>
      <c r="CL42" s="192">
        <v>210436</v>
      </c>
      <c r="CM42" s="192">
        <v>243467</v>
      </c>
      <c r="CN42" s="192">
        <v>257369</v>
      </c>
      <c r="CO42" s="192">
        <v>267209</v>
      </c>
      <c r="CP42" s="192">
        <v>220312</v>
      </c>
      <c r="CQ42" s="192">
        <v>283336</v>
      </c>
      <c r="CR42" s="192">
        <v>276464</v>
      </c>
      <c r="CS42" s="193">
        <v>267085</v>
      </c>
      <c r="CT42" s="194">
        <v>206187</v>
      </c>
      <c r="CU42" s="192">
        <v>271180</v>
      </c>
      <c r="CV42" s="192">
        <v>233962</v>
      </c>
      <c r="CW42" s="192">
        <v>290820</v>
      </c>
      <c r="CX42" s="192">
        <v>301502</v>
      </c>
      <c r="CY42" s="192">
        <v>288290</v>
      </c>
      <c r="CZ42" s="192">
        <v>388001</v>
      </c>
      <c r="DA42" s="192">
        <v>335990</v>
      </c>
      <c r="DB42" s="192">
        <f>DB6+DB9+DB11+DB13+DB20+DB22+DB24+DB27+DB37+DB40</f>
        <v>325246</v>
      </c>
      <c r="DC42" s="192">
        <v>341730</v>
      </c>
      <c r="DD42" s="192">
        <v>323145</v>
      </c>
      <c r="DE42" s="195">
        <v>295351</v>
      </c>
      <c r="DF42" s="196">
        <v>230319</v>
      </c>
      <c r="DG42" s="192">
        <f>DG6+DG9+DG11+DG13+DG20+DG22+DG24+DG27+DG37+DG40</f>
        <v>258154</v>
      </c>
      <c r="DH42" s="192">
        <v>221279</v>
      </c>
      <c r="DI42" s="192">
        <v>216420</v>
      </c>
      <c r="DJ42" s="192">
        <v>187941</v>
      </c>
      <c r="DK42" s="192">
        <v>261767</v>
      </c>
      <c r="DL42" s="192">
        <v>230283</v>
      </c>
      <c r="DM42" s="192">
        <v>231912</v>
      </c>
      <c r="DN42" s="192">
        <v>260776</v>
      </c>
      <c r="DO42" s="192">
        <v>280017</v>
      </c>
      <c r="DP42" s="192">
        <v>215203</v>
      </c>
      <c r="DQ42" s="195">
        <v>213881</v>
      </c>
      <c r="DR42" s="197">
        <v>252.2</v>
      </c>
      <c r="DS42" s="198">
        <v>259.60000000000002</v>
      </c>
      <c r="DT42" s="198">
        <v>282.2</v>
      </c>
      <c r="DU42" s="198">
        <v>256.7</v>
      </c>
      <c r="DV42" s="198">
        <v>293.49999999999994</v>
      </c>
      <c r="DW42" s="198">
        <v>301.19999999999993</v>
      </c>
      <c r="DX42" s="198">
        <v>293.69999999999993</v>
      </c>
      <c r="DY42" s="198">
        <v>290.3</v>
      </c>
      <c r="DZ42" s="198">
        <v>286.59999999999997</v>
      </c>
      <c r="EA42" s="198">
        <v>304.7</v>
      </c>
      <c r="EB42" s="199">
        <v>296.49999999999994</v>
      </c>
      <c r="EC42" s="199">
        <v>347.4</v>
      </c>
      <c r="ED42" s="226">
        <f t="shared" si="0"/>
        <v>3911.3</v>
      </c>
      <c r="EE42" s="226">
        <f t="shared" si="1"/>
        <v>4034</v>
      </c>
      <c r="EF42" s="226">
        <f t="shared" si="2"/>
        <v>5206.5000000000009</v>
      </c>
      <c r="EG42" s="214">
        <v>288.8</v>
      </c>
      <c r="EH42" s="198">
        <v>283.8</v>
      </c>
      <c r="EI42" s="226">
        <v>302.10000000000002</v>
      </c>
      <c r="EJ42" s="198">
        <v>268.5</v>
      </c>
      <c r="EK42" s="235">
        <v>321.7</v>
      </c>
      <c r="EL42" s="235">
        <v>299.10000000000002</v>
      </c>
      <c r="EM42" s="235">
        <v>282.3</v>
      </c>
      <c r="EN42" s="235">
        <v>378.6</v>
      </c>
      <c r="EO42" s="235">
        <v>360.6</v>
      </c>
      <c r="EP42" s="235">
        <v>337.8</v>
      </c>
      <c r="EQ42" s="235">
        <v>381.9</v>
      </c>
      <c r="ER42" s="235">
        <v>406.1</v>
      </c>
      <c r="ES42" s="214">
        <v>313.39999999999998</v>
      </c>
      <c r="ET42" s="198">
        <v>308.60000000000002</v>
      </c>
      <c r="EU42" s="199">
        <v>291.60000000000002</v>
      </c>
      <c r="EV42" s="199">
        <v>307.5</v>
      </c>
      <c r="EW42" s="198">
        <v>304.10000000000002</v>
      </c>
      <c r="EX42" s="198">
        <v>377.7</v>
      </c>
      <c r="EY42" s="226">
        <v>340.6</v>
      </c>
      <c r="EZ42" s="198">
        <v>376.2</v>
      </c>
      <c r="FA42" s="198">
        <v>340</v>
      </c>
      <c r="FB42" s="198">
        <v>328.4</v>
      </c>
      <c r="FC42" s="198">
        <v>397.6</v>
      </c>
      <c r="FD42" s="235">
        <v>348.3</v>
      </c>
      <c r="FE42" s="214">
        <v>338.1</v>
      </c>
      <c r="FF42" s="198">
        <v>300.10000000000002</v>
      </c>
      <c r="FG42" s="199">
        <v>530.29999999999995</v>
      </c>
      <c r="FH42" s="199">
        <v>367.8</v>
      </c>
      <c r="FI42" s="198">
        <v>624.6</v>
      </c>
      <c r="FJ42" s="198">
        <v>345</v>
      </c>
      <c r="FK42" s="226">
        <v>434.1</v>
      </c>
      <c r="FL42" s="226">
        <v>428.4</v>
      </c>
      <c r="FM42" s="198">
        <v>367.4</v>
      </c>
      <c r="FN42" s="198">
        <v>447.6</v>
      </c>
      <c r="FO42" s="198">
        <v>613.29999999999995</v>
      </c>
      <c r="FP42" s="235">
        <v>409.8</v>
      </c>
    </row>
    <row r="43" spans="1:172" ht="13.2" x14ac:dyDescent="0.25">
      <c r="A43" s="87" t="s">
        <v>19</v>
      </c>
      <c r="B43" s="77"/>
      <c r="C43" s="29"/>
      <c r="D43" s="29"/>
      <c r="E43" s="29"/>
      <c r="F43" s="29"/>
      <c r="G43" s="29"/>
      <c r="H43" s="29"/>
      <c r="I43" s="30"/>
      <c r="J43" s="30"/>
      <c r="K43" s="30"/>
      <c r="L43" s="30"/>
      <c r="M43" s="30"/>
      <c r="N43" s="29"/>
      <c r="O43" s="29"/>
      <c r="P43" s="29"/>
      <c r="Q43" s="29"/>
      <c r="R43" s="29"/>
      <c r="S43" s="29"/>
      <c r="T43" s="29"/>
      <c r="U43" s="48"/>
      <c r="V43" s="48"/>
      <c r="W43" s="48"/>
      <c r="X43" s="48"/>
      <c r="Y43" s="48"/>
      <c r="Z43" s="29"/>
      <c r="AA43" s="29"/>
      <c r="AB43" s="29"/>
      <c r="AC43" s="29"/>
      <c r="AD43" s="29"/>
      <c r="AE43" s="29"/>
      <c r="AF43" s="29"/>
      <c r="AG43" s="48"/>
      <c r="AH43" s="48"/>
      <c r="AI43" s="48"/>
      <c r="AJ43" s="48"/>
      <c r="AK43" s="48"/>
      <c r="AL43" s="29"/>
      <c r="AM43" s="29"/>
      <c r="AN43" s="29"/>
      <c r="AO43" s="29"/>
      <c r="AP43" s="29"/>
      <c r="AQ43" s="29"/>
      <c r="AR43" s="29"/>
      <c r="AS43" s="30"/>
      <c r="AT43" s="30"/>
      <c r="AU43" s="30"/>
      <c r="AV43" s="30"/>
      <c r="AW43" s="30"/>
      <c r="AX43" s="29"/>
      <c r="AY43" s="29"/>
      <c r="AZ43" s="29"/>
      <c r="BA43" s="29"/>
      <c r="BB43" s="29"/>
      <c r="BC43" s="29"/>
      <c r="BD43" s="29"/>
      <c r="BE43" s="30"/>
      <c r="BF43" s="30"/>
      <c r="BG43" s="30"/>
      <c r="BH43" s="30"/>
      <c r="BI43" s="30"/>
      <c r="BJ43" s="41"/>
      <c r="BK43" s="41"/>
      <c r="BL43" s="41"/>
      <c r="BM43" s="41"/>
      <c r="BN43" s="41"/>
      <c r="BO43" s="41"/>
      <c r="BP43" s="41"/>
      <c r="BQ43" s="42"/>
      <c r="BR43" s="42"/>
      <c r="BS43" s="42"/>
      <c r="BT43" s="42"/>
      <c r="BU43" s="42"/>
      <c r="BV43" s="41"/>
      <c r="BW43" s="41"/>
      <c r="BX43" s="41"/>
      <c r="BY43" s="41"/>
      <c r="BZ43" s="42"/>
      <c r="CA43" s="40"/>
      <c r="CB43" s="28"/>
      <c r="CC43" s="24"/>
      <c r="CD43" s="24"/>
      <c r="CE43" s="24"/>
      <c r="CF43" s="24"/>
      <c r="CG43" s="24"/>
      <c r="CH43" s="55"/>
      <c r="CI43" s="37"/>
      <c r="CJ43" s="37"/>
      <c r="CK43" s="37"/>
      <c r="CL43" s="37"/>
      <c r="CM43" s="37"/>
      <c r="CN43" s="37"/>
      <c r="CO43" s="37"/>
      <c r="CP43" s="37"/>
      <c r="CQ43" s="41"/>
      <c r="CR43" s="41"/>
      <c r="CS43" s="104"/>
      <c r="CT43" s="111"/>
      <c r="CU43" s="37"/>
      <c r="CV43" s="24"/>
      <c r="CW43" s="38"/>
      <c r="CX43" s="37"/>
      <c r="CY43" s="24"/>
      <c r="CZ43" s="24"/>
      <c r="DA43" s="24"/>
      <c r="DB43" s="24"/>
      <c r="DC43" s="24"/>
      <c r="DD43" s="24"/>
      <c r="DE43" s="138"/>
      <c r="DF43" s="128"/>
      <c r="DG43" s="37"/>
      <c r="DH43" s="24"/>
      <c r="DI43" s="38"/>
      <c r="DJ43" s="37"/>
      <c r="DK43" s="24"/>
      <c r="DL43" s="24"/>
      <c r="DM43" s="24"/>
      <c r="DN43" s="24"/>
      <c r="DO43" s="24"/>
      <c r="DP43" s="24"/>
      <c r="DQ43" s="123"/>
      <c r="DR43" s="177"/>
      <c r="DS43" s="31"/>
      <c r="DT43" s="31"/>
      <c r="DU43" s="31"/>
      <c r="DV43" s="31"/>
      <c r="DW43" s="31"/>
      <c r="DX43" s="31"/>
      <c r="DY43" s="170"/>
      <c r="DZ43" s="170"/>
      <c r="EA43" s="170"/>
      <c r="EB43" s="171"/>
      <c r="EC43" s="171"/>
      <c r="ED43" s="292"/>
      <c r="EE43" s="292"/>
      <c r="EF43" s="292"/>
      <c r="EG43" s="5"/>
      <c r="EH43" s="9"/>
      <c r="EI43" s="14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Y43" s="14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K43" s="14"/>
      <c r="FL43" s="9"/>
      <c r="FM43" s="9"/>
      <c r="FN43" s="9"/>
      <c r="FO43" s="9"/>
      <c r="FP43" s="10"/>
    </row>
    <row r="44" spans="1:172" ht="26.4" x14ac:dyDescent="0.25">
      <c r="A44" s="90" t="s">
        <v>40</v>
      </c>
      <c r="B44" s="77">
        <f t="shared" ref="B44:M44" si="10">B6+B9+B11+B13++B20+B22+B24+B27+B37+B40-B34</f>
        <v>167188</v>
      </c>
      <c r="C44" s="20">
        <f t="shared" si="10"/>
        <v>137777</v>
      </c>
      <c r="D44" s="20">
        <f t="shared" si="10"/>
        <v>188648</v>
      </c>
      <c r="E44" s="20">
        <f t="shared" si="10"/>
        <v>146033</v>
      </c>
      <c r="F44" s="20">
        <f t="shared" si="10"/>
        <v>171213</v>
      </c>
      <c r="G44" s="20">
        <f t="shared" si="10"/>
        <v>125637</v>
      </c>
      <c r="H44" s="20">
        <f t="shared" si="10"/>
        <v>107629</v>
      </c>
      <c r="I44" s="20">
        <f t="shared" si="10"/>
        <v>143161</v>
      </c>
      <c r="J44" s="20">
        <f t="shared" si="10"/>
        <v>126877</v>
      </c>
      <c r="K44" s="20">
        <f t="shared" si="10"/>
        <v>174763</v>
      </c>
      <c r="L44" s="20">
        <f t="shared" si="10"/>
        <v>163053</v>
      </c>
      <c r="M44" s="20">
        <f t="shared" si="10"/>
        <v>170244</v>
      </c>
      <c r="N44" s="20">
        <f t="shared" ref="N44:AK44" si="11">N40+N37+N27+N24+N22+N20+N13+N11+N9+N6-N34</f>
        <v>121625</v>
      </c>
      <c r="O44" s="20">
        <f t="shared" si="11"/>
        <v>123141</v>
      </c>
      <c r="P44" s="20">
        <f t="shared" si="11"/>
        <v>165669</v>
      </c>
      <c r="Q44" s="20">
        <f t="shared" si="11"/>
        <v>142060</v>
      </c>
      <c r="R44" s="20">
        <f t="shared" si="11"/>
        <v>204489</v>
      </c>
      <c r="S44" s="20">
        <f t="shared" si="11"/>
        <v>152509</v>
      </c>
      <c r="T44" s="20">
        <f t="shared" si="11"/>
        <v>161471</v>
      </c>
      <c r="U44" s="20">
        <f t="shared" si="11"/>
        <v>208515</v>
      </c>
      <c r="V44" s="20">
        <f t="shared" si="11"/>
        <v>172985</v>
      </c>
      <c r="W44" s="20">
        <f t="shared" si="11"/>
        <v>215415</v>
      </c>
      <c r="X44" s="20">
        <f t="shared" si="11"/>
        <v>204280</v>
      </c>
      <c r="Y44" s="20">
        <f t="shared" si="11"/>
        <v>144086</v>
      </c>
      <c r="Z44" s="20">
        <f t="shared" si="11"/>
        <v>137664</v>
      </c>
      <c r="AA44" s="20">
        <f t="shared" si="11"/>
        <v>119476</v>
      </c>
      <c r="AB44" s="20">
        <f t="shared" si="11"/>
        <v>143650</v>
      </c>
      <c r="AC44" s="20">
        <f t="shared" si="11"/>
        <v>183376</v>
      </c>
      <c r="AD44" s="20">
        <f t="shared" si="11"/>
        <v>41712</v>
      </c>
      <c r="AE44" s="20">
        <f t="shared" si="11"/>
        <v>158338</v>
      </c>
      <c r="AF44" s="20">
        <f t="shared" si="11"/>
        <v>229602</v>
      </c>
      <c r="AG44" s="20">
        <f t="shared" si="11"/>
        <v>180542</v>
      </c>
      <c r="AH44" s="20">
        <f t="shared" si="11"/>
        <v>173186</v>
      </c>
      <c r="AI44" s="20">
        <f t="shared" si="11"/>
        <v>196481</v>
      </c>
      <c r="AJ44" s="20">
        <f t="shared" si="11"/>
        <v>219115</v>
      </c>
      <c r="AK44" s="20">
        <f t="shared" si="11"/>
        <v>185759</v>
      </c>
      <c r="AL44" s="20">
        <f t="shared" ref="AL44:BU44" si="12">AL42-AL34</f>
        <v>136340</v>
      </c>
      <c r="AM44" s="20">
        <f t="shared" si="12"/>
        <v>169184</v>
      </c>
      <c r="AN44" s="20">
        <f t="shared" si="12"/>
        <v>174420</v>
      </c>
      <c r="AO44" s="20">
        <f t="shared" si="12"/>
        <v>149935</v>
      </c>
      <c r="AP44" s="20">
        <f t="shared" si="12"/>
        <v>194271</v>
      </c>
      <c r="AQ44" s="20">
        <f t="shared" si="12"/>
        <v>133396</v>
      </c>
      <c r="AR44" s="20">
        <f t="shared" si="12"/>
        <v>184023</v>
      </c>
      <c r="AS44" s="20">
        <f t="shared" si="12"/>
        <v>184453</v>
      </c>
      <c r="AT44" s="20">
        <f t="shared" si="12"/>
        <v>180161</v>
      </c>
      <c r="AU44" s="20">
        <f t="shared" si="12"/>
        <v>188023</v>
      </c>
      <c r="AV44" s="20">
        <f t="shared" si="12"/>
        <v>193431</v>
      </c>
      <c r="AW44" s="20">
        <f t="shared" si="12"/>
        <v>195492</v>
      </c>
      <c r="AX44" s="20">
        <f t="shared" si="12"/>
        <v>159740</v>
      </c>
      <c r="AY44" s="20">
        <f t="shared" si="12"/>
        <v>194748</v>
      </c>
      <c r="AZ44" s="20">
        <f t="shared" si="12"/>
        <v>186443</v>
      </c>
      <c r="BA44" s="20">
        <f t="shared" si="12"/>
        <v>167810</v>
      </c>
      <c r="BB44" s="20">
        <f t="shared" si="12"/>
        <v>185748</v>
      </c>
      <c r="BC44" s="20">
        <f t="shared" si="12"/>
        <v>228730</v>
      </c>
      <c r="BD44" s="20">
        <f t="shared" si="12"/>
        <v>202851</v>
      </c>
      <c r="BE44" s="20">
        <f t="shared" si="12"/>
        <v>206543</v>
      </c>
      <c r="BF44" s="20">
        <f t="shared" si="12"/>
        <v>235623</v>
      </c>
      <c r="BG44" s="20">
        <f t="shared" si="12"/>
        <v>223542</v>
      </c>
      <c r="BH44" s="20">
        <f t="shared" si="12"/>
        <v>254029</v>
      </c>
      <c r="BI44" s="20">
        <f t="shared" si="12"/>
        <v>255833</v>
      </c>
      <c r="BJ44" s="47">
        <f t="shared" si="12"/>
        <v>209051</v>
      </c>
      <c r="BK44" s="47">
        <f t="shared" si="12"/>
        <v>163332</v>
      </c>
      <c r="BL44" s="47">
        <f t="shared" si="12"/>
        <v>177045</v>
      </c>
      <c r="BM44" s="47">
        <f t="shared" si="12"/>
        <v>221024</v>
      </c>
      <c r="BN44" s="47">
        <f t="shared" si="12"/>
        <v>218435</v>
      </c>
      <c r="BO44" s="47">
        <f t="shared" si="12"/>
        <v>224161</v>
      </c>
      <c r="BP44" s="47">
        <f t="shared" si="12"/>
        <v>242067</v>
      </c>
      <c r="BQ44" s="40">
        <f t="shared" si="12"/>
        <v>246813</v>
      </c>
      <c r="BR44" s="40">
        <f t="shared" si="12"/>
        <v>236052</v>
      </c>
      <c r="BS44" s="40">
        <f t="shared" si="12"/>
        <v>269070</v>
      </c>
      <c r="BT44" s="40">
        <f t="shared" si="12"/>
        <v>273550</v>
      </c>
      <c r="BU44" s="40">
        <f t="shared" si="12"/>
        <v>242191</v>
      </c>
      <c r="BV44" s="47">
        <v>172550</v>
      </c>
      <c r="BW44" s="47">
        <v>224581</v>
      </c>
      <c r="BX44" s="47">
        <v>285583</v>
      </c>
      <c r="BY44" s="47">
        <v>222336</v>
      </c>
      <c r="BZ44" s="40">
        <v>258029</v>
      </c>
      <c r="CA44" s="40">
        <v>256482</v>
      </c>
      <c r="CB44" s="40">
        <v>294642</v>
      </c>
      <c r="CC44" s="40">
        <v>302581</v>
      </c>
      <c r="CD44" s="40">
        <v>274116</v>
      </c>
      <c r="CE44" s="40">
        <v>298471</v>
      </c>
      <c r="CF44" s="40">
        <v>283142</v>
      </c>
      <c r="CG44" s="40">
        <v>223618</v>
      </c>
      <c r="CH44" s="57">
        <v>227324</v>
      </c>
      <c r="CI44" s="40">
        <v>183530</v>
      </c>
      <c r="CJ44" s="40">
        <v>230009</v>
      </c>
      <c r="CK44" s="40">
        <v>209372</v>
      </c>
      <c r="CL44" s="40">
        <v>210436</v>
      </c>
      <c r="CM44" s="40">
        <v>243467</v>
      </c>
      <c r="CN44" s="40">
        <v>257369</v>
      </c>
      <c r="CO44" s="40">
        <v>267209</v>
      </c>
      <c r="CP44" s="40">
        <v>220312</v>
      </c>
      <c r="CQ44" s="40">
        <v>283336</v>
      </c>
      <c r="CR44" s="40">
        <v>276464</v>
      </c>
      <c r="CS44" s="103">
        <v>265632</v>
      </c>
      <c r="CT44" s="114">
        <v>206187</v>
      </c>
      <c r="CU44" s="40">
        <v>271180</v>
      </c>
      <c r="CV44" s="40">
        <v>233962</v>
      </c>
      <c r="CW44" s="40">
        <v>282437</v>
      </c>
      <c r="CX44" s="40">
        <v>301502</v>
      </c>
      <c r="CY44" s="40">
        <v>280062</v>
      </c>
      <c r="CZ44" s="40">
        <v>346187</v>
      </c>
      <c r="DA44" s="40">
        <v>335780</v>
      </c>
      <c r="DB44" s="40">
        <f>DB42-DB34</f>
        <v>325246</v>
      </c>
      <c r="DC44" s="40">
        <v>341730</v>
      </c>
      <c r="DD44" s="40">
        <v>316407</v>
      </c>
      <c r="DE44" s="140">
        <v>294750</v>
      </c>
      <c r="DF44" s="131">
        <v>230319</v>
      </c>
      <c r="DG44" s="40">
        <f>DG42-DG34</f>
        <v>258154</v>
      </c>
      <c r="DH44" s="40">
        <v>221279</v>
      </c>
      <c r="DI44" s="40">
        <v>216420</v>
      </c>
      <c r="DJ44" s="40">
        <v>187941</v>
      </c>
      <c r="DK44" s="40">
        <v>261767</v>
      </c>
      <c r="DL44" s="40">
        <v>230283</v>
      </c>
      <c r="DM44" s="40">
        <v>231912</v>
      </c>
      <c r="DN44" s="40">
        <v>260776</v>
      </c>
      <c r="DO44" s="40">
        <v>280017</v>
      </c>
      <c r="DP44" s="40">
        <v>215143</v>
      </c>
      <c r="DQ44" s="124">
        <v>213881</v>
      </c>
      <c r="DR44" s="179">
        <v>252.2</v>
      </c>
      <c r="DS44" s="180">
        <v>259.60000000000002</v>
      </c>
      <c r="DT44" s="180">
        <v>282.2</v>
      </c>
      <c r="DU44" s="180">
        <v>256.7</v>
      </c>
      <c r="DV44" s="180">
        <v>293.49999999999994</v>
      </c>
      <c r="DW44" s="180">
        <v>300.99999999999994</v>
      </c>
      <c r="DX44" s="180">
        <v>293.59999999999991</v>
      </c>
      <c r="DY44" s="180">
        <v>289.90000000000003</v>
      </c>
      <c r="DZ44" s="180">
        <v>286.59999999999997</v>
      </c>
      <c r="EA44" s="180">
        <v>304.39999999999998</v>
      </c>
      <c r="EB44" s="182">
        <v>291.59999999999997</v>
      </c>
      <c r="EC44" s="202">
        <v>345.79999999999995</v>
      </c>
      <c r="ED44" s="227">
        <f t="shared" si="0"/>
        <v>3831.59</v>
      </c>
      <c r="EE44" s="227">
        <f t="shared" si="1"/>
        <v>4020.3000000000006</v>
      </c>
      <c r="EF44" s="227">
        <f>SUM(FE44:FP44)</f>
        <v>4389.0999999999995</v>
      </c>
      <c r="EG44" s="215">
        <f>EG42-EG34</f>
        <v>288.79000000000002</v>
      </c>
      <c r="EH44" s="215">
        <f t="shared" ref="EH44:FP44" si="13">EH42-EH34</f>
        <v>282.8</v>
      </c>
      <c r="EI44" s="215">
        <f t="shared" si="13"/>
        <v>302.10000000000002</v>
      </c>
      <c r="EJ44" s="215">
        <f t="shared" si="13"/>
        <v>268.3</v>
      </c>
      <c r="EK44" s="215">
        <f t="shared" si="13"/>
        <v>321.59999999999997</v>
      </c>
      <c r="EL44" s="215">
        <f t="shared" si="13"/>
        <v>295.3</v>
      </c>
      <c r="EM44" s="215">
        <f t="shared" si="13"/>
        <v>275</v>
      </c>
      <c r="EN44" s="215">
        <f t="shared" si="13"/>
        <v>378.6</v>
      </c>
      <c r="EO44" s="215">
        <f t="shared" si="13"/>
        <v>360.6</v>
      </c>
      <c r="EP44" s="215">
        <f t="shared" si="13"/>
        <v>337.8</v>
      </c>
      <c r="EQ44" s="215">
        <f t="shared" si="13"/>
        <v>381.9</v>
      </c>
      <c r="ER44" s="215">
        <f t="shared" si="13"/>
        <v>338.8</v>
      </c>
      <c r="ES44" s="215">
        <f t="shared" si="13"/>
        <v>313.39999999999998</v>
      </c>
      <c r="ET44" s="215">
        <f t="shared" si="13"/>
        <v>308.3</v>
      </c>
      <c r="EU44" s="215">
        <f t="shared" si="13"/>
        <v>291.60000000000002</v>
      </c>
      <c r="EV44" s="215">
        <f t="shared" si="13"/>
        <v>307.39999999999998</v>
      </c>
      <c r="EW44" s="215">
        <f t="shared" si="13"/>
        <v>300.60000000000002</v>
      </c>
      <c r="EX44" s="215">
        <f t="shared" si="13"/>
        <v>375.9</v>
      </c>
      <c r="EY44" s="215">
        <f t="shared" si="13"/>
        <v>336.90000000000003</v>
      </c>
      <c r="EZ44" s="215">
        <f t="shared" si="13"/>
        <v>375.9</v>
      </c>
      <c r="FA44" s="215">
        <f t="shared" si="13"/>
        <v>340</v>
      </c>
      <c r="FB44" s="215">
        <f t="shared" si="13"/>
        <v>328.4</v>
      </c>
      <c r="FC44" s="215">
        <f t="shared" si="13"/>
        <v>394.3</v>
      </c>
      <c r="FD44" s="215">
        <f t="shared" si="13"/>
        <v>347.6</v>
      </c>
      <c r="FE44" s="215">
        <f t="shared" si="13"/>
        <v>337.20000000000005</v>
      </c>
      <c r="FF44" s="215">
        <f t="shared" si="13"/>
        <v>300.10000000000002</v>
      </c>
      <c r="FG44" s="215">
        <f t="shared" si="13"/>
        <v>294.99999999999994</v>
      </c>
      <c r="FH44" s="215">
        <f t="shared" si="13"/>
        <v>366.90000000000003</v>
      </c>
      <c r="FI44" s="215">
        <f t="shared" si="13"/>
        <v>380.5</v>
      </c>
      <c r="FJ44" s="215">
        <f t="shared" si="13"/>
        <v>345</v>
      </c>
      <c r="FK44" s="215">
        <f t="shared" si="13"/>
        <v>405.40000000000003</v>
      </c>
      <c r="FL44" s="215">
        <f>FL42-FL34</f>
        <v>407.2</v>
      </c>
      <c r="FM44" s="215">
        <f t="shared" si="13"/>
        <v>367.4</v>
      </c>
      <c r="FN44" s="215">
        <f t="shared" si="13"/>
        <v>427.6</v>
      </c>
      <c r="FO44" s="215">
        <f t="shared" si="13"/>
        <v>346.99999999999994</v>
      </c>
      <c r="FP44" s="215">
        <f t="shared" si="13"/>
        <v>409.8</v>
      </c>
    </row>
    <row r="45" spans="1:172" ht="13.2" x14ac:dyDescent="0.25">
      <c r="A45" s="87"/>
      <c r="B45" s="78" t="s">
        <v>19</v>
      </c>
      <c r="C45" s="29" t="s">
        <v>19</v>
      </c>
      <c r="D45" s="29" t="s">
        <v>19</v>
      </c>
      <c r="E45" s="29" t="s">
        <v>19</v>
      </c>
      <c r="F45" s="29" t="s">
        <v>19</v>
      </c>
      <c r="G45" s="29"/>
      <c r="H45" s="29"/>
      <c r="I45" s="30"/>
      <c r="J45" s="30"/>
      <c r="K45" s="30"/>
      <c r="L45" s="30"/>
      <c r="M45" s="30"/>
      <c r="N45" s="29" t="s">
        <v>19</v>
      </c>
      <c r="O45" s="29" t="s">
        <v>19</v>
      </c>
      <c r="P45" s="29" t="s">
        <v>19</v>
      </c>
      <c r="Q45" s="29" t="s">
        <v>19</v>
      </c>
      <c r="R45" s="29" t="s">
        <v>19</v>
      </c>
      <c r="S45" s="29"/>
      <c r="T45" s="29"/>
      <c r="U45" s="48"/>
      <c r="V45" s="48"/>
      <c r="W45" s="48"/>
      <c r="X45" s="48"/>
      <c r="Y45" s="48"/>
      <c r="Z45" s="29" t="s">
        <v>19</v>
      </c>
      <c r="AA45" s="29" t="s">
        <v>19</v>
      </c>
      <c r="AB45" s="29" t="s">
        <v>19</v>
      </c>
      <c r="AC45" s="29" t="s">
        <v>19</v>
      </c>
      <c r="AD45" s="29" t="s">
        <v>19</v>
      </c>
      <c r="AE45" s="29"/>
      <c r="AF45" s="29"/>
      <c r="AG45" s="48"/>
      <c r="AH45" s="48"/>
      <c r="AI45" s="48"/>
      <c r="AJ45" s="48"/>
      <c r="AK45" s="48"/>
      <c r="AL45" s="29" t="s">
        <v>19</v>
      </c>
      <c r="AM45" s="29" t="s">
        <v>19</v>
      </c>
      <c r="AN45" s="29" t="s">
        <v>19</v>
      </c>
      <c r="AO45" s="29" t="s">
        <v>19</v>
      </c>
      <c r="AP45" s="29" t="s">
        <v>19</v>
      </c>
      <c r="AQ45" s="29"/>
      <c r="AR45" s="29"/>
      <c r="AS45" s="30"/>
      <c r="AT45" s="30"/>
      <c r="AU45" s="30"/>
      <c r="AV45" s="30"/>
      <c r="AW45" s="30"/>
      <c r="AX45" s="29" t="s">
        <v>19</v>
      </c>
      <c r="AY45" s="29" t="s">
        <v>19</v>
      </c>
      <c r="AZ45" s="29" t="s">
        <v>19</v>
      </c>
      <c r="BA45" s="29" t="s">
        <v>19</v>
      </c>
      <c r="BB45" s="29" t="s">
        <v>19</v>
      </c>
      <c r="BC45" s="29"/>
      <c r="BD45" s="29"/>
      <c r="BE45" s="30"/>
      <c r="BF45" s="30"/>
      <c r="BG45" s="30"/>
      <c r="BH45" s="30"/>
      <c r="BI45" s="30"/>
      <c r="BJ45" s="41"/>
      <c r="BK45" s="41" t="s">
        <v>19</v>
      </c>
      <c r="BL45" s="41" t="s">
        <v>19</v>
      </c>
      <c r="BM45" s="41" t="s">
        <v>19</v>
      </c>
      <c r="BN45" s="41" t="s">
        <v>19</v>
      </c>
      <c r="BO45" s="41"/>
      <c r="BP45" s="41"/>
      <c r="BQ45" s="42"/>
      <c r="BR45" s="42"/>
      <c r="BS45" s="42"/>
      <c r="BT45" s="42"/>
      <c r="BU45" s="42"/>
      <c r="BV45" s="41"/>
      <c r="BW45" s="41"/>
      <c r="BX45" s="41"/>
      <c r="BY45" s="41"/>
      <c r="BZ45" s="24"/>
      <c r="CA45" s="24"/>
      <c r="CB45" s="24"/>
      <c r="CC45" s="24"/>
      <c r="CD45" s="24"/>
      <c r="CE45" s="24"/>
      <c r="CF45" s="24"/>
      <c r="CG45" s="24"/>
      <c r="CH45" s="58"/>
      <c r="CI45" s="41" t="s">
        <v>19</v>
      </c>
      <c r="CJ45" s="41" t="s">
        <v>19</v>
      </c>
      <c r="CK45" s="41"/>
      <c r="CL45" s="24"/>
      <c r="CM45" s="24"/>
      <c r="CN45" s="24"/>
      <c r="CO45" s="50">
        <f>+((CO44/CN44)-1)*100</f>
        <v>3.8233042829556085</v>
      </c>
      <c r="CP45" s="50">
        <f>+((CP44/CO44)-1)*100</f>
        <v>-17.550681301902259</v>
      </c>
      <c r="CQ45" s="50">
        <f>+((CQ44/CP44)-1)*100</f>
        <v>28.606703220886743</v>
      </c>
      <c r="CR45" s="24"/>
      <c r="CS45" s="102"/>
      <c r="CT45" s="115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138"/>
      <c r="DF45" s="132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123"/>
      <c r="DR45" s="177"/>
      <c r="DS45" s="31"/>
      <c r="DT45" s="31"/>
      <c r="DU45" s="31"/>
      <c r="DV45" s="31"/>
      <c r="DW45" s="31"/>
      <c r="DX45" s="31"/>
      <c r="DY45" s="170"/>
      <c r="DZ45" s="170"/>
      <c r="EA45" s="170"/>
      <c r="EB45" s="171"/>
      <c r="EC45" s="171"/>
      <c r="ED45" s="292"/>
      <c r="EE45" s="292"/>
      <c r="EF45" s="292"/>
      <c r="EG45" s="5"/>
      <c r="EH45" s="9"/>
      <c r="EI45" s="14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Y45" s="14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K45" s="14"/>
      <c r="FL45" s="9"/>
      <c r="FM45" s="9"/>
      <c r="FN45" s="9"/>
      <c r="FO45" s="9"/>
      <c r="FP45" s="10"/>
    </row>
    <row r="46" spans="1:172" ht="26.4" x14ac:dyDescent="0.25">
      <c r="A46" s="87" t="s">
        <v>90</v>
      </c>
      <c r="B46" s="78"/>
      <c r="C46" s="29"/>
      <c r="D46" s="29"/>
      <c r="E46" s="29"/>
      <c r="F46" s="29"/>
      <c r="G46" s="29"/>
      <c r="H46" s="29"/>
      <c r="I46" s="30"/>
      <c r="J46" s="30"/>
      <c r="K46" s="30"/>
      <c r="L46" s="30"/>
      <c r="M46" s="30"/>
      <c r="N46" s="29"/>
      <c r="O46" s="29"/>
      <c r="P46" s="29"/>
      <c r="Q46" s="29"/>
      <c r="R46" s="29"/>
      <c r="S46" s="29"/>
      <c r="T46" s="29"/>
      <c r="U46" s="48"/>
      <c r="V46" s="48"/>
      <c r="W46" s="48"/>
      <c r="X46" s="48"/>
      <c r="Y46" s="48"/>
      <c r="Z46" s="29"/>
      <c r="AA46" s="29"/>
      <c r="AB46" s="29"/>
      <c r="AC46" s="29"/>
      <c r="AD46" s="29"/>
      <c r="AE46" s="29"/>
      <c r="AF46" s="29"/>
      <c r="AG46" s="48"/>
      <c r="AH46" s="48"/>
      <c r="AI46" s="48"/>
      <c r="AJ46" s="48"/>
      <c r="AK46" s="48"/>
      <c r="AL46" s="29"/>
      <c r="AM46" s="29"/>
      <c r="AN46" s="29"/>
      <c r="AO46" s="29"/>
      <c r="AP46" s="29"/>
      <c r="AQ46" s="29"/>
      <c r="AR46" s="29"/>
      <c r="AS46" s="30"/>
      <c r="AT46" s="30"/>
      <c r="AU46" s="30"/>
      <c r="AV46" s="30"/>
      <c r="AW46" s="30"/>
      <c r="AX46" s="29"/>
      <c r="AY46" s="29"/>
      <c r="AZ46" s="29"/>
      <c r="BA46" s="29"/>
      <c r="BB46" s="29"/>
      <c r="BC46" s="29"/>
      <c r="BD46" s="29"/>
      <c r="BE46" s="30"/>
      <c r="BF46" s="30"/>
      <c r="BG46" s="30"/>
      <c r="BH46" s="30"/>
      <c r="BI46" s="30"/>
      <c r="BJ46" s="41"/>
      <c r="BK46" s="41"/>
      <c r="BL46" s="41"/>
      <c r="BM46" s="41"/>
      <c r="BN46" s="41"/>
      <c r="BO46" s="41"/>
      <c r="BP46" s="41"/>
      <c r="BQ46" s="42"/>
      <c r="BR46" s="42"/>
      <c r="BS46" s="42"/>
      <c r="BT46" s="42"/>
      <c r="BU46" s="42"/>
      <c r="BV46" s="41"/>
      <c r="BW46" s="41"/>
      <c r="BX46" s="41"/>
      <c r="BY46" s="41"/>
      <c r="BZ46" s="24"/>
      <c r="CA46" s="24"/>
      <c r="CB46" s="24"/>
      <c r="CC46" s="24"/>
      <c r="CD46" s="24"/>
      <c r="CE46" s="24"/>
      <c r="CF46" s="24"/>
      <c r="CG46" s="24"/>
      <c r="CH46" s="58"/>
      <c r="CI46" s="41"/>
      <c r="CJ46" s="41"/>
      <c r="CK46" s="41"/>
      <c r="CL46" s="24"/>
      <c r="CM46" s="24"/>
      <c r="CN46" s="24"/>
      <c r="CO46" s="24"/>
      <c r="CP46" s="24"/>
      <c r="CQ46" s="24"/>
      <c r="CR46" s="24"/>
      <c r="CS46" s="102"/>
      <c r="CT46" s="115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138"/>
      <c r="DF46" s="132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123"/>
      <c r="DR46" s="177"/>
      <c r="DS46" s="31"/>
      <c r="DT46" s="31"/>
      <c r="DU46" s="31"/>
      <c r="DV46" s="31"/>
      <c r="DW46" s="31"/>
      <c r="DX46" s="31"/>
      <c r="DY46" s="170"/>
      <c r="DZ46" s="170"/>
      <c r="EA46" s="170"/>
      <c r="EB46" s="171"/>
      <c r="EC46" s="171"/>
      <c r="ED46" s="292"/>
      <c r="EE46" s="292"/>
      <c r="EF46" s="292"/>
      <c r="EG46" s="5"/>
      <c r="EH46" s="9"/>
      <c r="EI46" s="14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Y46" s="14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K46" s="14"/>
      <c r="FL46" s="9"/>
      <c r="FM46" s="9"/>
      <c r="FN46" s="9"/>
      <c r="FO46" s="9"/>
      <c r="FP46" s="10"/>
    </row>
    <row r="47" spans="1:172" ht="13.2" x14ac:dyDescent="0.25">
      <c r="A47" s="91" t="s">
        <v>41</v>
      </c>
      <c r="B47" s="80">
        <f t="shared" ref="B47:AK47" si="14">+B6+B9+(0.6*(B24-B25))+B38+(0.9*(B37-B38))+(0.7*B31)+(0.2*B30)+(0.33*B40)</f>
        <v>54597.94</v>
      </c>
      <c r="C47" s="21">
        <f t="shared" si="14"/>
        <v>53042.44</v>
      </c>
      <c r="D47" s="21">
        <f t="shared" si="14"/>
        <v>64591.44</v>
      </c>
      <c r="E47" s="21">
        <f t="shared" si="14"/>
        <v>55588.969999999994</v>
      </c>
      <c r="F47" s="21">
        <f t="shared" si="14"/>
        <v>60830.73</v>
      </c>
      <c r="G47" s="21">
        <f t="shared" si="14"/>
        <v>46988.56</v>
      </c>
      <c r="H47" s="21">
        <f t="shared" si="14"/>
        <v>44701.49</v>
      </c>
      <c r="I47" s="21">
        <f t="shared" si="14"/>
        <v>57216.9</v>
      </c>
      <c r="J47" s="21">
        <f t="shared" si="14"/>
        <v>52057.09</v>
      </c>
      <c r="K47" s="21">
        <f t="shared" si="14"/>
        <v>60091.090000000004</v>
      </c>
      <c r="L47" s="21">
        <f t="shared" si="14"/>
        <v>55540.61</v>
      </c>
      <c r="M47" s="21">
        <f t="shared" si="14"/>
        <v>64694.760000000009</v>
      </c>
      <c r="N47" s="21">
        <f t="shared" si="14"/>
        <v>43710.520000000004</v>
      </c>
      <c r="O47" s="21">
        <f t="shared" si="14"/>
        <v>47784.130000000005</v>
      </c>
      <c r="P47" s="21">
        <f t="shared" si="14"/>
        <v>48520.150000000009</v>
      </c>
      <c r="Q47" s="21">
        <f t="shared" si="14"/>
        <v>53660.35</v>
      </c>
      <c r="R47" s="21">
        <f t="shared" si="14"/>
        <v>67369.649999999994</v>
      </c>
      <c r="S47" s="21">
        <f t="shared" si="14"/>
        <v>56464.210000000006</v>
      </c>
      <c r="T47" s="21">
        <f t="shared" si="14"/>
        <v>67213.94</v>
      </c>
      <c r="U47" s="21">
        <f t="shared" si="14"/>
        <v>75047.529999999984</v>
      </c>
      <c r="V47" s="21">
        <f t="shared" si="14"/>
        <v>68217.91</v>
      </c>
      <c r="W47" s="21">
        <f t="shared" si="14"/>
        <v>74700.900000000023</v>
      </c>
      <c r="X47" s="21">
        <f t="shared" si="14"/>
        <v>80250.799999999988</v>
      </c>
      <c r="Y47" s="21">
        <f t="shared" si="14"/>
        <v>56067.73</v>
      </c>
      <c r="Z47" s="21">
        <f t="shared" si="14"/>
        <v>55023.22</v>
      </c>
      <c r="AA47" s="21">
        <f t="shared" si="14"/>
        <v>43368.13</v>
      </c>
      <c r="AB47" s="21">
        <f t="shared" si="14"/>
        <v>46856.349999999991</v>
      </c>
      <c r="AC47" s="21">
        <f t="shared" si="14"/>
        <v>59403.380000000005</v>
      </c>
      <c r="AD47" s="21">
        <f t="shared" si="14"/>
        <v>10249.19</v>
      </c>
      <c r="AE47" s="21">
        <f t="shared" si="14"/>
        <v>57030.78</v>
      </c>
      <c r="AF47" s="21">
        <f t="shared" si="14"/>
        <v>69117.770000000019</v>
      </c>
      <c r="AG47" s="21">
        <f t="shared" si="14"/>
        <v>81175.990000000005</v>
      </c>
      <c r="AH47" s="21">
        <f t="shared" si="14"/>
        <v>59635.529999999992</v>
      </c>
      <c r="AI47" s="21">
        <f t="shared" si="14"/>
        <v>79662.02</v>
      </c>
      <c r="AJ47" s="21">
        <f t="shared" si="14"/>
        <v>79730.359999999986</v>
      </c>
      <c r="AK47" s="21">
        <f t="shared" si="14"/>
        <v>73831.86</v>
      </c>
      <c r="AL47" s="21">
        <f t="shared" ref="AL47:CW47" si="15">+AL6+AL9+(0.2*AL22)+(0.6*(AL24-AL25))+AL38+(0.9*(AL37-AL38))+(0.7*AL31)+(0.2*AL30)+(0.33*AL40)</f>
        <v>49979.92</v>
      </c>
      <c r="AM47" s="21">
        <f t="shared" si="15"/>
        <v>65502.75</v>
      </c>
      <c r="AN47" s="21">
        <f t="shared" si="15"/>
        <v>66171.91</v>
      </c>
      <c r="AO47" s="21">
        <f t="shared" si="15"/>
        <v>65295.369999999995</v>
      </c>
      <c r="AP47" s="21">
        <f t="shared" si="15"/>
        <v>74810.2</v>
      </c>
      <c r="AQ47" s="21">
        <f t="shared" si="15"/>
        <v>68080.7</v>
      </c>
      <c r="AR47" s="21">
        <f t="shared" si="15"/>
        <v>82469.299999999988</v>
      </c>
      <c r="AS47" s="21">
        <f t="shared" si="15"/>
        <v>72481.25</v>
      </c>
      <c r="AT47" s="21">
        <f t="shared" si="15"/>
        <v>74479.759999999995</v>
      </c>
      <c r="AU47" s="21">
        <f t="shared" si="15"/>
        <v>71740.709999999992</v>
      </c>
      <c r="AV47" s="21">
        <f t="shared" si="15"/>
        <v>70130.290000000008</v>
      </c>
      <c r="AW47" s="21">
        <f t="shared" si="15"/>
        <v>75456.509999999995</v>
      </c>
      <c r="AX47" s="21">
        <f t="shared" si="15"/>
        <v>59617.75</v>
      </c>
      <c r="AY47" s="21">
        <f t="shared" si="15"/>
        <v>66613.73</v>
      </c>
      <c r="AZ47" s="21">
        <f t="shared" si="15"/>
        <v>67201.510000000009</v>
      </c>
      <c r="BA47" s="21">
        <f t="shared" si="15"/>
        <v>66024.94</v>
      </c>
      <c r="BB47" s="21">
        <f t="shared" si="15"/>
        <v>72754.8</v>
      </c>
      <c r="BC47" s="21">
        <f t="shared" si="15"/>
        <v>83270.850000000006</v>
      </c>
      <c r="BD47" s="21">
        <f t="shared" si="15"/>
        <v>74633.509999999995</v>
      </c>
      <c r="BE47" s="21">
        <f t="shared" si="15"/>
        <v>83809.97</v>
      </c>
      <c r="BF47" s="21">
        <f t="shared" si="15"/>
        <v>78869.69</v>
      </c>
      <c r="BG47" s="21">
        <f t="shared" si="15"/>
        <v>83805.899999999994</v>
      </c>
      <c r="BH47" s="21">
        <f t="shared" si="15"/>
        <v>88136.56</v>
      </c>
      <c r="BI47" s="21">
        <f t="shared" si="15"/>
        <v>85307.99</v>
      </c>
      <c r="BJ47" s="21">
        <f t="shared" si="15"/>
        <v>62019.280000000006</v>
      </c>
      <c r="BK47" s="21">
        <f t="shared" si="15"/>
        <v>62919.47</v>
      </c>
      <c r="BL47" s="21">
        <f t="shared" si="15"/>
        <v>66043.849999999991</v>
      </c>
      <c r="BM47" s="21">
        <f t="shared" si="15"/>
        <v>70771.25</v>
      </c>
      <c r="BN47" s="21">
        <f t="shared" si="15"/>
        <v>70758.579999999987</v>
      </c>
      <c r="BO47" s="21">
        <f t="shared" si="15"/>
        <v>77933.510000000009</v>
      </c>
      <c r="BP47" s="21">
        <f t="shared" si="15"/>
        <v>72520.92</v>
      </c>
      <c r="BQ47" s="21">
        <f t="shared" si="15"/>
        <v>87891.849999999991</v>
      </c>
      <c r="BR47" s="21">
        <f t="shared" si="15"/>
        <v>68422.219999999987</v>
      </c>
      <c r="BS47" s="21">
        <f t="shared" si="15"/>
        <v>91553.89</v>
      </c>
      <c r="BT47" s="21">
        <f t="shared" si="15"/>
        <v>89570.79</v>
      </c>
      <c r="BU47" s="21">
        <f t="shared" si="15"/>
        <v>92826.310000000012</v>
      </c>
      <c r="BV47" s="21">
        <f t="shared" si="15"/>
        <v>58489.320000000007</v>
      </c>
      <c r="BW47" s="21">
        <f t="shared" si="15"/>
        <v>66145.039999999994</v>
      </c>
      <c r="BX47" s="21">
        <f t="shared" si="15"/>
        <v>81401.50999999998</v>
      </c>
      <c r="BY47" s="21">
        <f t="shared" si="15"/>
        <v>70719.329999999987</v>
      </c>
      <c r="BZ47" s="21">
        <f t="shared" si="15"/>
        <v>82245.37</v>
      </c>
      <c r="CA47" s="21">
        <f t="shared" si="15"/>
        <v>80133.78</v>
      </c>
      <c r="CB47" s="21">
        <f t="shared" si="15"/>
        <v>78997.890000000014</v>
      </c>
      <c r="CC47" s="21">
        <f t="shared" si="15"/>
        <v>92611.58</v>
      </c>
      <c r="CD47" s="21">
        <f t="shared" si="15"/>
        <v>86007.930000000008</v>
      </c>
      <c r="CE47" s="21">
        <f t="shared" si="15"/>
        <v>98549.2</v>
      </c>
      <c r="CF47" s="21">
        <f t="shared" si="15"/>
        <v>90013.839999999982</v>
      </c>
      <c r="CG47" s="21">
        <f t="shared" si="15"/>
        <v>73579.899999999994</v>
      </c>
      <c r="CH47" s="59">
        <f t="shared" si="15"/>
        <v>71003.56</v>
      </c>
      <c r="CI47" s="21">
        <f t="shared" si="15"/>
        <v>54568.960000000014</v>
      </c>
      <c r="CJ47" s="21">
        <f t="shared" si="15"/>
        <v>67346.040000000008</v>
      </c>
      <c r="CK47" s="21">
        <f t="shared" si="15"/>
        <v>68862.11</v>
      </c>
      <c r="CL47" s="21">
        <f t="shared" si="15"/>
        <v>72367.55</v>
      </c>
      <c r="CM47" s="21">
        <f t="shared" si="15"/>
        <v>78001.239999999991</v>
      </c>
      <c r="CN47" s="21">
        <f t="shared" si="15"/>
        <v>75800.37999999999</v>
      </c>
      <c r="CO47" s="21">
        <f t="shared" si="15"/>
        <v>85699.189999999988</v>
      </c>
      <c r="CP47" s="21">
        <f t="shared" si="15"/>
        <v>75159.450000000012</v>
      </c>
      <c r="CQ47" s="21">
        <f t="shared" si="15"/>
        <v>98596.1</v>
      </c>
      <c r="CR47" s="21">
        <f t="shared" si="15"/>
        <v>88222.17</v>
      </c>
      <c r="CS47" s="105">
        <f t="shared" si="15"/>
        <v>86038.819999999992</v>
      </c>
      <c r="CT47" s="116">
        <f t="shared" si="15"/>
        <v>62991.98</v>
      </c>
      <c r="CU47" s="21">
        <f t="shared" si="15"/>
        <v>83650.67</v>
      </c>
      <c r="CV47" s="21">
        <f t="shared" si="15"/>
        <v>73526.469999999987</v>
      </c>
      <c r="CW47" s="21">
        <f t="shared" si="15"/>
        <v>99302.63</v>
      </c>
      <c r="CX47" s="21">
        <f t="shared" ref="CX47:DQ47" si="16">+CX6+CX9+(0.2*CX22)+(0.6*(CX24-CX25))+CX38+(0.9*(CX37-CX38))+(0.7*CX31)+(0.2*CX30)+(0.33*CX40)</f>
        <v>86981.010000000009</v>
      </c>
      <c r="CY47" s="21">
        <f t="shared" si="16"/>
        <v>94059.47</v>
      </c>
      <c r="CZ47" s="21">
        <f t="shared" si="16"/>
        <v>108921.04</v>
      </c>
      <c r="DA47" s="21">
        <f t="shared" si="16"/>
        <v>98929.65</v>
      </c>
      <c r="DB47" s="21">
        <f t="shared" si="16"/>
        <v>105926.23</v>
      </c>
      <c r="DC47" s="21">
        <f t="shared" si="16"/>
        <v>115842.04000000001</v>
      </c>
      <c r="DD47" s="21">
        <f t="shared" si="16"/>
        <v>104620.14</v>
      </c>
      <c r="DE47" s="125">
        <f t="shared" si="16"/>
        <v>98594.520000000019</v>
      </c>
      <c r="DF47" s="80">
        <f t="shared" si="16"/>
        <v>76943.839999999997</v>
      </c>
      <c r="DG47" s="21">
        <f t="shared" si="16"/>
        <v>128993.82</v>
      </c>
      <c r="DH47" s="21">
        <f t="shared" si="16"/>
        <v>80921.81</v>
      </c>
      <c r="DI47" s="21">
        <f t="shared" si="16"/>
        <v>80979</v>
      </c>
      <c r="DJ47" s="21">
        <f t="shared" si="16"/>
        <v>74999.719999999987</v>
      </c>
      <c r="DK47" s="21">
        <f t="shared" si="16"/>
        <v>84087.46</v>
      </c>
      <c r="DL47" s="21">
        <f t="shared" si="16"/>
        <v>75735.67</v>
      </c>
      <c r="DM47" s="21">
        <f t="shared" si="16"/>
        <v>83836.66</v>
      </c>
      <c r="DN47" s="21">
        <f t="shared" si="16"/>
        <v>99107.02</v>
      </c>
      <c r="DO47" s="21">
        <f t="shared" si="16"/>
        <v>102430.42000000001</v>
      </c>
      <c r="DP47" s="21">
        <f t="shared" si="16"/>
        <v>79952.820000000007</v>
      </c>
      <c r="DQ47" s="125">
        <f t="shared" si="16"/>
        <v>81005.899999999994</v>
      </c>
      <c r="DR47" s="200">
        <f t="shared" ref="DR47:ET47" si="17">(+DR6+DR9+(0.2*DR22)+(0.6*(DR24-DR25))+DR38+(0.9*(DR37-DR38))+(0.7*DR31)+(0.2*DR30)+(0.33*DR40))*1000</f>
        <v>84076.000000000015</v>
      </c>
      <c r="DS47" s="200">
        <f t="shared" si="17"/>
        <v>83840</v>
      </c>
      <c r="DT47" s="200">
        <f t="shared" si="17"/>
        <v>99392</v>
      </c>
      <c r="DU47" s="200">
        <f t="shared" si="17"/>
        <v>92910.999999999985</v>
      </c>
      <c r="DV47" s="200">
        <f t="shared" si="17"/>
        <v>100871.00000000001</v>
      </c>
      <c r="DW47" s="200">
        <f t="shared" si="17"/>
        <v>87390</v>
      </c>
      <c r="DX47" s="200">
        <f t="shared" si="17"/>
        <v>95230.999999999985</v>
      </c>
      <c r="DY47" s="200">
        <f t="shared" si="17"/>
        <v>106054</v>
      </c>
      <c r="DZ47" s="200">
        <f t="shared" si="17"/>
        <v>99955</v>
      </c>
      <c r="EA47" s="200">
        <f t="shared" si="17"/>
        <v>110445</v>
      </c>
      <c r="EB47" s="200">
        <f t="shared" si="17"/>
        <v>116875.99999999999</v>
      </c>
      <c r="EC47" s="203">
        <f t="shared" si="17"/>
        <v>135157</v>
      </c>
      <c r="ED47" s="293">
        <f t="shared" si="17"/>
        <v>1377547.9999999998</v>
      </c>
      <c r="EE47" s="293">
        <f t="shared" si="17"/>
        <v>1460232</v>
      </c>
      <c r="EF47" s="293">
        <f t="shared" si="17"/>
        <v>1535508.0000000002</v>
      </c>
      <c r="EG47" s="203">
        <f t="shared" si="17"/>
        <v>90785.000000000015</v>
      </c>
      <c r="EH47" s="32">
        <f t="shared" si="17"/>
        <v>99459</v>
      </c>
      <c r="EI47" s="228">
        <f t="shared" si="17"/>
        <v>107089</v>
      </c>
      <c r="EJ47" s="32">
        <f t="shared" si="17"/>
        <v>104715</v>
      </c>
      <c r="EK47" s="236">
        <f t="shared" si="17"/>
        <v>113037</v>
      </c>
      <c r="EL47" s="236">
        <f t="shared" si="17"/>
        <v>95749</v>
      </c>
      <c r="EM47" s="236">
        <f t="shared" si="17"/>
        <v>100535</v>
      </c>
      <c r="EN47" s="236">
        <f t="shared" si="17"/>
        <v>128118</v>
      </c>
      <c r="EO47" s="236">
        <f t="shared" si="17"/>
        <v>139041</v>
      </c>
      <c r="EP47" s="236">
        <f t="shared" si="17"/>
        <v>131897</v>
      </c>
      <c r="EQ47" s="236">
        <f t="shared" si="17"/>
        <v>140849.00000000003</v>
      </c>
      <c r="ER47" s="236">
        <f t="shared" si="17"/>
        <v>126273.99999999999</v>
      </c>
      <c r="ES47" s="203">
        <f t="shared" si="17"/>
        <v>111224</v>
      </c>
      <c r="ET47" s="244">
        <f t="shared" si="17"/>
        <v>102315</v>
      </c>
      <c r="EU47" s="244">
        <f>(+EU6+EU9+(0.2*EU22)+(0.6*(EU24-EU25))+EU38+(0.9*(EU37-EU38))+(0.7*EU31)+(0.2*EU30)+(0.33*EU40))*1000</f>
        <v>97058</v>
      </c>
      <c r="EV47" s="32">
        <f t="shared" ref="EV47:FD47" si="18">(+EV6+EV9+(0.2*EV22)+(0.6*(EV24-EV25))+EV38+(0.9*(EV37-EV38))+(0.7*EV31)+(0.2*EV30)+(0.33*EV40))*1000</f>
        <v>94959.000000000015</v>
      </c>
      <c r="EW47" s="228">
        <f t="shared" si="18"/>
        <v>120339</v>
      </c>
      <c r="EX47" s="32">
        <f t="shared" si="18"/>
        <v>120982.99999999999</v>
      </c>
      <c r="EY47" s="255">
        <f t="shared" si="18"/>
        <v>137594.00000000003</v>
      </c>
      <c r="EZ47" s="228">
        <f t="shared" si="18"/>
        <v>143834.99999999997</v>
      </c>
      <c r="FA47" s="32">
        <f t="shared" si="18"/>
        <v>126472</v>
      </c>
      <c r="FB47" s="32">
        <f t="shared" si="18"/>
        <v>146867</v>
      </c>
      <c r="FC47" s="255">
        <f t="shared" si="18"/>
        <v>129646.99999999999</v>
      </c>
      <c r="FD47" s="248">
        <f t="shared" si="18"/>
        <v>128939</v>
      </c>
      <c r="FE47" s="203">
        <f>(+FE6+FE9+(0.2*FE22)+(0.6*(FE24-FE25))+FE38+(0.9*(FE37-FE38))+(0.7*FE31)+(0.2*FE30)+(0.33*FE40))*1000</f>
        <v>104345</v>
      </c>
      <c r="FF47" s="203">
        <f t="shared" ref="FF47:FP47" si="19">(+FF6+FF9+(0.2*FF22)+(0.6*(FF24-FF25))+FF38+(0.9*(FF37-FF38))+(0.7*FF31)+(0.2*FF30)+(0.33*FF40))*1000</f>
        <v>110715.00000000001</v>
      </c>
      <c r="FG47" s="203">
        <f t="shared" si="19"/>
        <v>106955.00000000001</v>
      </c>
      <c r="FH47" s="203">
        <f t="shared" si="19"/>
        <v>130993.00000000003</v>
      </c>
      <c r="FI47" s="203">
        <f t="shared" si="19"/>
        <v>120371.99999999999</v>
      </c>
      <c r="FJ47" s="203">
        <f t="shared" si="19"/>
        <v>128511</v>
      </c>
      <c r="FK47" s="203">
        <f t="shared" si="19"/>
        <v>134647</v>
      </c>
      <c r="FL47" s="203">
        <f t="shared" si="19"/>
        <v>147612</v>
      </c>
      <c r="FM47" s="203">
        <f>(+FM6+FM9+(0.2*FM22)+(0.6*(FM24-FM25))+FM38+(0.9*(FM37-FM38))+(0.7*FM31)+(0.2*FM30)+(0.33*FM40))*1000</f>
        <v>127054</v>
      </c>
      <c r="FN47" s="203">
        <f t="shared" si="19"/>
        <v>159614.99999999997</v>
      </c>
      <c r="FO47" s="203">
        <f t="shared" si="19"/>
        <v>115729.99999999999</v>
      </c>
      <c r="FP47" s="203">
        <f t="shared" si="19"/>
        <v>148958.99999999997</v>
      </c>
    </row>
    <row r="48" spans="1:172" ht="13.2" x14ac:dyDescent="0.25">
      <c r="A48" s="91" t="s">
        <v>42</v>
      </c>
      <c r="B48" s="80">
        <f t="shared" ref="B48:AK48" si="20">+B22+(B27-(0.7*B31)-(0.2*B30))+(0.4*(B24-B25))+(0.1*(B37-B38))+(0.33*B40)</f>
        <v>56836.34</v>
      </c>
      <c r="C48" s="21">
        <f t="shared" si="20"/>
        <v>56645.840000000004</v>
      </c>
      <c r="D48" s="21">
        <f t="shared" si="20"/>
        <v>59717.440000000002</v>
      </c>
      <c r="E48" s="21">
        <f t="shared" si="20"/>
        <v>54488.170000000006</v>
      </c>
      <c r="F48" s="21">
        <f t="shared" si="20"/>
        <v>61543.73</v>
      </c>
      <c r="G48" s="21">
        <f t="shared" si="20"/>
        <v>38477.56</v>
      </c>
      <c r="H48" s="21">
        <f t="shared" si="20"/>
        <v>35104.49</v>
      </c>
      <c r="I48" s="21">
        <f t="shared" si="20"/>
        <v>46546.299999999996</v>
      </c>
      <c r="J48" s="21">
        <f t="shared" si="20"/>
        <v>36177.090000000004</v>
      </c>
      <c r="K48" s="21">
        <f t="shared" si="20"/>
        <v>39661.089999999997</v>
      </c>
      <c r="L48" s="21">
        <f t="shared" si="20"/>
        <v>50820.61</v>
      </c>
      <c r="M48" s="21">
        <f t="shared" si="20"/>
        <v>43578.560000000005</v>
      </c>
      <c r="N48" s="21">
        <f t="shared" si="20"/>
        <v>41125.119999999995</v>
      </c>
      <c r="O48" s="21">
        <f t="shared" si="20"/>
        <v>38136.33</v>
      </c>
      <c r="P48" s="21">
        <f t="shared" si="20"/>
        <v>70871.95</v>
      </c>
      <c r="Q48" s="21">
        <f t="shared" si="20"/>
        <v>44388.549999999996</v>
      </c>
      <c r="R48" s="21">
        <f t="shared" si="20"/>
        <v>59458.65</v>
      </c>
      <c r="S48" s="21">
        <f t="shared" si="20"/>
        <v>49303.209999999992</v>
      </c>
      <c r="T48" s="21">
        <f t="shared" si="20"/>
        <v>51930.14</v>
      </c>
      <c r="U48" s="21">
        <f t="shared" si="20"/>
        <v>75221.329999999987</v>
      </c>
      <c r="V48" s="21">
        <f t="shared" si="20"/>
        <v>50058.509999999987</v>
      </c>
      <c r="W48" s="21">
        <f t="shared" si="20"/>
        <v>55244.700000000004</v>
      </c>
      <c r="X48" s="21">
        <f t="shared" si="20"/>
        <v>54546.799999999996</v>
      </c>
      <c r="Y48" s="21">
        <f t="shared" si="20"/>
        <v>62541.53</v>
      </c>
      <c r="Z48" s="21">
        <f t="shared" si="20"/>
        <v>45353.62</v>
      </c>
      <c r="AA48" s="21">
        <f t="shared" si="20"/>
        <v>48255.12999999999</v>
      </c>
      <c r="AB48" s="21">
        <f t="shared" si="20"/>
        <v>51283.350000000006</v>
      </c>
      <c r="AC48" s="21">
        <f t="shared" si="20"/>
        <v>65559.58</v>
      </c>
      <c r="AD48" s="21">
        <f t="shared" si="20"/>
        <v>11007.19</v>
      </c>
      <c r="AE48" s="21">
        <f t="shared" si="20"/>
        <v>54325.580000000009</v>
      </c>
      <c r="AF48" s="21">
        <f t="shared" si="20"/>
        <v>64528.170000000006</v>
      </c>
      <c r="AG48" s="21">
        <f t="shared" si="20"/>
        <v>59110.39</v>
      </c>
      <c r="AH48" s="21">
        <f t="shared" si="20"/>
        <v>61156.73</v>
      </c>
      <c r="AI48" s="21">
        <f t="shared" si="20"/>
        <v>72152.62</v>
      </c>
      <c r="AJ48" s="21">
        <f t="shared" si="20"/>
        <v>61448.159999999996</v>
      </c>
      <c r="AK48" s="21">
        <f t="shared" si="20"/>
        <v>69227.460000000006</v>
      </c>
      <c r="AL48" s="21">
        <f t="shared" ref="AL48:CW48" si="21">+(0.8*AL22)+(AL27-(0.7*AL31)-(0.2*AL30))+(0.4*(AL24-AL25))+(0.1*(AL37-AL38))+(0.33*AL40)</f>
        <v>51129.320000000007</v>
      </c>
      <c r="AM48" s="21">
        <f t="shared" si="21"/>
        <v>56361.55</v>
      </c>
      <c r="AN48" s="21">
        <f t="shared" si="21"/>
        <v>54475.71</v>
      </c>
      <c r="AO48" s="21">
        <f t="shared" si="21"/>
        <v>122584.97</v>
      </c>
      <c r="AP48" s="21">
        <f t="shared" si="21"/>
        <v>63423.399999999994</v>
      </c>
      <c r="AQ48" s="21">
        <f t="shared" si="21"/>
        <v>109558.7</v>
      </c>
      <c r="AR48" s="21">
        <f t="shared" si="21"/>
        <v>61047.700000000004</v>
      </c>
      <c r="AS48" s="21">
        <f t="shared" si="21"/>
        <v>55221.25</v>
      </c>
      <c r="AT48" s="21">
        <f t="shared" si="21"/>
        <v>55361.960000000006</v>
      </c>
      <c r="AU48" s="21">
        <f t="shared" si="21"/>
        <v>57594.71</v>
      </c>
      <c r="AV48" s="21">
        <f t="shared" si="21"/>
        <v>56969.090000000004</v>
      </c>
      <c r="AW48" s="21">
        <f t="shared" si="21"/>
        <v>74888.310000000012</v>
      </c>
      <c r="AX48" s="21">
        <f t="shared" si="21"/>
        <v>52505.549999999996</v>
      </c>
      <c r="AY48" s="21">
        <f t="shared" si="21"/>
        <v>74622.33</v>
      </c>
      <c r="AZ48" s="21">
        <f t="shared" si="21"/>
        <v>62552.91</v>
      </c>
      <c r="BA48" s="21">
        <f t="shared" si="21"/>
        <v>60007.139999999992</v>
      </c>
      <c r="BB48" s="21">
        <f t="shared" si="21"/>
        <v>65502.6</v>
      </c>
      <c r="BC48" s="21">
        <f t="shared" si="21"/>
        <v>76230.850000000006</v>
      </c>
      <c r="BD48" s="21">
        <f t="shared" si="21"/>
        <v>60232.510000000009</v>
      </c>
      <c r="BE48" s="21">
        <f t="shared" si="21"/>
        <v>66424.97</v>
      </c>
      <c r="BF48" s="21">
        <f t="shared" si="21"/>
        <v>72538.290000000008</v>
      </c>
      <c r="BG48" s="21">
        <f t="shared" si="21"/>
        <v>77646.100000000006</v>
      </c>
      <c r="BH48" s="21">
        <f t="shared" si="21"/>
        <v>75401.760000000009</v>
      </c>
      <c r="BI48" s="21">
        <f t="shared" si="21"/>
        <v>90348.389999999985</v>
      </c>
      <c r="BJ48" s="21">
        <f t="shared" si="21"/>
        <v>61141.87999999999</v>
      </c>
      <c r="BK48" s="21">
        <f t="shared" si="21"/>
        <v>58227.67</v>
      </c>
      <c r="BL48" s="21">
        <f t="shared" si="21"/>
        <v>61277.450000000004</v>
      </c>
      <c r="BM48" s="21">
        <f t="shared" si="21"/>
        <v>64046.25</v>
      </c>
      <c r="BN48" s="21">
        <f t="shared" si="21"/>
        <v>73360.779999999984</v>
      </c>
      <c r="BO48" s="21">
        <f t="shared" si="21"/>
        <v>88495.709999999992</v>
      </c>
      <c r="BP48" s="21">
        <f t="shared" si="21"/>
        <v>71546.52</v>
      </c>
      <c r="BQ48" s="21">
        <f t="shared" si="21"/>
        <v>74438.05</v>
      </c>
      <c r="BR48" s="21">
        <f t="shared" si="21"/>
        <v>67126.02</v>
      </c>
      <c r="BS48" s="21">
        <f t="shared" si="21"/>
        <v>79341.890000000014</v>
      </c>
      <c r="BT48" s="21">
        <f t="shared" si="21"/>
        <v>89698.19</v>
      </c>
      <c r="BU48" s="21">
        <f t="shared" si="21"/>
        <v>77268.11</v>
      </c>
      <c r="BV48" s="21">
        <f t="shared" si="21"/>
        <v>62384.12</v>
      </c>
      <c r="BW48" s="21">
        <f t="shared" si="21"/>
        <v>65722.640000000014</v>
      </c>
      <c r="BX48" s="21">
        <f t="shared" si="21"/>
        <v>82370.50999999998</v>
      </c>
      <c r="BY48" s="21">
        <f t="shared" si="21"/>
        <v>92550.53</v>
      </c>
      <c r="BZ48" s="21">
        <f t="shared" si="21"/>
        <v>95479.569999999992</v>
      </c>
      <c r="CA48" s="21">
        <f t="shared" si="21"/>
        <v>71891.380000000019</v>
      </c>
      <c r="CB48" s="21">
        <f t="shared" si="21"/>
        <v>92457.49</v>
      </c>
      <c r="CC48" s="21">
        <f t="shared" si="21"/>
        <v>81194.58</v>
      </c>
      <c r="CD48" s="21">
        <f t="shared" si="21"/>
        <v>75600.73000000001</v>
      </c>
      <c r="CE48" s="21">
        <f t="shared" si="21"/>
        <v>82407.000000000015</v>
      </c>
      <c r="CF48" s="21">
        <f t="shared" si="21"/>
        <v>101214.24</v>
      </c>
      <c r="CG48" s="21">
        <f t="shared" si="21"/>
        <v>66233.700000000012</v>
      </c>
      <c r="CH48" s="59">
        <f t="shared" si="21"/>
        <v>82217.160000000018</v>
      </c>
      <c r="CI48" s="21">
        <f t="shared" si="21"/>
        <v>56960.360000000008</v>
      </c>
      <c r="CJ48" s="21">
        <f t="shared" si="21"/>
        <v>64613.440000000002</v>
      </c>
      <c r="CK48" s="21">
        <f t="shared" si="21"/>
        <v>60225.31</v>
      </c>
      <c r="CL48" s="21">
        <f t="shared" si="21"/>
        <v>70018.349999999991</v>
      </c>
      <c r="CM48" s="21">
        <f t="shared" si="21"/>
        <v>70978.040000000008</v>
      </c>
      <c r="CN48" s="21">
        <f t="shared" si="21"/>
        <v>68033.979999999981</v>
      </c>
      <c r="CO48" s="21">
        <f t="shared" si="21"/>
        <v>69694.59</v>
      </c>
      <c r="CP48" s="21">
        <f t="shared" si="21"/>
        <v>67271.25</v>
      </c>
      <c r="CQ48" s="21">
        <f t="shared" si="21"/>
        <v>85051.900000000009</v>
      </c>
      <c r="CR48" s="21">
        <f t="shared" si="21"/>
        <v>67852.77</v>
      </c>
      <c r="CS48" s="105">
        <f t="shared" si="21"/>
        <v>77327.22</v>
      </c>
      <c r="CT48" s="116">
        <f t="shared" si="21"/>
        <v>56805.58</v>
      </c>
      <c r="CU48" s="21">
        <f t="shared" si="21"/>
        <v>73289.27</v>
      </c>
      <c r="CV48" s="21">
        <f t="shared" si="21"/>
        <v>61972.869999999995</v>
      </c>
      <c r="CW48" s="21">
        <f t="shared" si="21"/>
        <v>92675.03</v>
      </c>
      <c r="CX48" s="21">
        <f t="shared" ref="CX48:DQ48" si="22">+(0.8*CX22)+(CX27-(0.7*CX31)-(0.2*CX30))+(0.4*(CX24-CX25))+(0.1*(CX37-CX38))+(0.33*CX40)</f>
        <v>79194.209999999992</v>
      </c>
      <c r="CY48" s="21">
        <f t="shared" si="22"/>
        <v>78292.670000000013</v>
      </c>
      <c r="CZ48" s="21">
        <f t="shared" si="22"/>
        <v>124468.64</v>
      </c>
      <c r="DA48" s="21">
        <f t="shared" si="22"/>
        <v>78285.850000000006</v>
      </c>
      <c r="DB48" s="21">
        <f t="shared" si="22"/>
        <v>103623.22999999998</v>
      </c>
      <c r="DC48" s="21">
        <f t="shared" si="22"/>
        <v>96951.84</v>
      </c>
      <c r="DD48" s="21">
        <f t="shared" si="22"/>
        <v>98601.94</v>
      </c>
      <c r="DE48" s="125">
        <f t="shared" si="22"/>
        <v>103614.52000000002</v>
      </c>
      <c r="DF48" s="80">
        <f t="shared" si="22"/>
        <v>69691.239999999991</v>
      </c>
      <c r="DG48" s="21">
        <f t="shared" si="22"/>
        <v>57799.02</v>
      </c>
      <c r="DH48" s="21">
        <f t="shared" si="22"/>
        <v>76855.61</v>
      </c>
      <c r="DI48" s="21">
        <f t="shared" si="22"/>
        <v>74184.399999999994</v>
      </c>
      <c r="DJ48" s="21">
        <f t="shared" si="22"/>
        <v>70219.320000000007</v>
      </c>
      <c r="DK48" s="21">
        <f t="shared" si="22"/>
        <v>91092.260000000009</v>
      </c>
      <c r="DL48" s="21">
        <f t="shared" si="22"/>
        <v>71438.470000000016</v>
      </c>
      <c r="DM48" s="21">
        <f t="shared" si="22"/>
        <v>70778.86</v>
      </c>
      <c r="DN48" s="21">
        <f t="shared" si="22"/>
        <v>64834.820000000007</v>
      </c>
      <c r="DO48" s="21">
        <f t="shared" si="22"/>
        <v>81696.01999999999</v>
      </c>
      <c r="DP48" s="21">
        <f t="shared" si="22"/>
        <v>69558.62000000001</v>
      </c>
      <c r="DQ48" s="125">
        <f t="shared" si="22"/>
        <v>76874.3</v>
      </c>
      <c r="DR48" s="200">
        <f t="shared" ref="DR48:FP48" si="23">(+(0.8*DR22)+(DR27-(0.7*DR31)-(0.2*DR30))+(0.4*(DR24-DR25))+(0.1*(DR37-DR38))+(0.33*DR40))*1000</f>
        <v>75856.000000000015</v>
      </c>
      <c r="DS48" s="200">
        <f t="shared" si="23"/>
        <v>69020</v>
      </c>
      <c r="DT48" s="200">
        <f t="shared" si="23"/>
        <v>82272</v>
      </c>
      <c r="DU48" s="200">
        <f t="shared" si="23"/>
        <v>71750.999999999985</v>
      </c>
      <c r="DV48" s="200">
        <f t="shared" si="23"/>
        <v>82791</v>
      </c>
      <c r="DW48" s="200">
        <f t="shared" si="23"/>
        <v>67170</v>
      </c>
      <c r="DX48" s="200">
        <f t="shared" si="23"/>
        <v>76431</v>
      </c>
      <c r="DY48" s="200">
        <f t="shared" si="23"/>
        <v>79533.999999999985</v>
      </c>
      <c r="DZ48" s="200">
        <f t="shared" si="23"/>
        <v>79635.000000000015</v>
      </c>
      <c r="EA48" s="200">
        <f t="shared" si="23"/>
        <v>94765.000000000015</v>
      </c>
      <c r="EB48" s="200">
        <f t="shared" si="23"/>
        <v>76676</v>
      </c>
      <c r="EC48" s="203">
        <f t="shared" si="23"/>
        <v>93296.999999999985</v>
      </c>
      <c r="ED48" s="293">
        <f t="shared" si="23"/>
        <v>1152267.9999999998</v>
      </c>
      <c r="EE48" s="293">
        <f t="shared" si="23"/>
        <v>1119092</v>
      </c>
      <c r="EF48" s="293">
        <f t="shared" si="23"/>
        <v>2192168</v>
      </c>
      <c r="EG48" s="203">
        <f t="shared" si="23"/>
        <v>83005</v>
      </c>
      <c r="EH48" s="32">
        <f t="shared" si="23"/>
        <v>83399</v>
      </c>
      <c r="EI48" s="228">
        <f t="shared" si="23"/>
        <v>76768.999999999985</v>
      </c>
      <c r="EJ48" s="32">
        <f t="shared" si="23"/>
        <v>78875.000000000015</v>
      </c>
      <c r="EK48" s="236">
        <f t="shared" si="23"/>
        <v>91457</v>
      </c>
      <c r="EL48" s="236">
        <f t="shared" si="23"/>
        <v>90569</v>
      </c>
      <c r="EM48" s="236">
        <f t="shared" si="23"/>
        <v>84855.000000000015</v>
      </c>
      <c r="EN48" s="236">
        <f t="shared" si="23"/>
        <v>100538.00000000001</v>
      </c>
      <c r="EO48" s="236">
        <f t="shared" si="23"/>
        <v>105381.00000000001</v>
      </c>
      <c r="EP48" s="236">
        <f t="shared" si="23"/>
        <v>93657</v>
      </c>
      <c r="EQ48" s="236">
        <f t="shared" si="23"/>
        <v>92409</v>
      </c>
      <c r="ER48" s="236">
        <f t="shared" si="23"/>
        <v>171354</v>
      </c>
      <c r="ES48" s="203">
        <f t="shared" si="23"/>
        <v>82564</v>
      </c>
      <c r="ET48" s="244">
        <f>(+(0.8*ET22)+(ET27-(0.7*ET31)-(0.2*ET30))+(0.4*(ET24-ET25))+(0.1*(ET37-ET38))+(0.33*ET40))*1000</f>
        <v>81275</v>
      </c>
      <c r="EU48" s="244">
        <f t="shared" si="23"/>
        <v>79598</v>
      </c>
      <c r="EV48" s="32">
        <f t="shared" si="23"/>
        <v>87598.999999999985</v>
      </c>
      <c r="EW48" s="228">
        <f t="shared" si="23"/>
        <v>95939</v>
      </c>
      <c r="EX48" s="32">
        <f t="shared" si="23"/>
        <v>106543</v>
      </c>
      <c r="EY48" s="255">
        <f t="shared" si="23"/>
        <v>99654.000000000015</v>
      </c>
      <c r="EZ48" s="228">
        <f t="shared" si="23"/>
        <v>99555</v>
      </c>
      <c r="FA48" s="32">
        <f t="shared" si="23"/>
        <v>89152.000000000015</v>
      </c>
      <c r="FB48" s="32">
        <f t="shared" si="23"/>
        <v>96246.999999999985</v>
      </c>
      <c r="FC48" s="255">
        <f t="shared" si="23"/>
        <v>86847.000000000015</v>
      </c>
      <c r="FD48" s="248">
        <f t="shared" si="23"/>
        <v>114119</v>
      </c>
      <c r="FE48" s="203">
        <f t="shared" si="23"/>
        <v>100345.00000000001</v>
      </c>
      <c r="FF48" s="203">
        <f t="shared" si="23"/>
        <v>82375.000000000015</v>
      </c>
      <c r="FG48" s="203">
        <f t="shared" si="23"/>
        <v>331135</v>
      </c>
      <c r="FH48" s="203">
        <f t="shared" si="23"/>
        <v>110792.99999999999</v>
      </c>
      <c r="FI48" s="203">
        <f t="shared" si="23"/>
        <v>385372</v>
      </c>
      <c r="FJ48" s="203">
        <f t="shared" si="23"/>
        <v>118311.00000000001</v>
      </c>
      <c r="FK48" s="203">
        <f t="shared" si="23"/>
        <v>151007.00000000003</v>
      </c>
      <c r="FL48" s="203">
        <f t="shared" si="23"/>
        <v>143091.99999999997</v>
      </c>
      <c r="FM48" s="203">
        <f t="shared" si="23"/>
        <v>118934</v>
      </c>
      <c r="FN48" s="203">
        <f t="shared" si="23"/>
        <v>143135</v>
      </c>
      <c r="FO48" s="203">
        <f t="shared" si="23"/>
        <v>383490.00000000006</v>
      </c>
      <c r="FP48" s="203">
        <f t="shared" si="23"/>
        <v>124179.00000000001</v>
      </c>
    </row>
    <row r="49" spans="1:172" ht="13.2" x14ac:dyDescent="0.25">
      <c r="A49" s="91" t="s">
        <v>43</v>
      </c>
      <c r="B49" s="80">
        <f t="shared" ref="B49:BM49" si="24">B11+B13+B20+B25+(0.33*B40)</f>
        <v>55745.14</v>
      </c>
      <c r="C49" s="21">
        <f t="shared" si="24"/>
        <v>28081.14</v>
      </c>
      <c r="D49" s="21">
        <f t="shared" si="24"/>
        <v>64332.94</v>
      </c>
      <c r="E49" s="21">
        <f t="shared" si="24"/>
        <v>35950.07</v>
      </c>
      <c r="F49" s="21">
        <f t="shared" si="24"/>
        <v>48831.73</v>
      </c>
      <c r="G49" s="21">
        <f t="shared" si="24"/>
        <v>40165.56</v>
      </c>
      <c r="H49" s="21">
        <f t="shared" si="24"/>
        <v>27818.99</v>
      </c>
      <c r="I49" s="21">
        <f t="shared" si="24"/>
        <v>39391.599999999999</v>
      </c>
      <c r="J49" s="21">
        <f t="shared" si="24"/>
        <v>38640.089999999997</v>
      </c>
      <c r="K49" s="21">
        <f t="shared" si="24"/>
        <v>75006.09</v>
      </c>
      <c r="L49" s="21">
        <f t="shared" si="24"/>
        <v>56686.11</v>
      </c>
      <c r="M49" s="21">
        <f t="shared" si="24"/>
        <v>61964.160000000003</v>
      </c>
      <c r="N49" s="21">
        <f t="shared" si="24"/>
        <v>36780.32</v>
      </c>
      <c r="O49" s="21">
        <f t="shared" si="24"/>
        <v>37214.730000000003</v>
      </c>
      <c r="P49" s="21">
        <f t="shared" si="24"/>
        <v>46270.05</v>
      </c>
      <c r="Q49" s="21">
        <f t="shared" si="24"/>
        <v>44003.45</v>
      </c>
      <c r="R49" s="21">
        <f t="shared" si="24"/>
        <v>77655.149999999994</v>
      </c>
      <c r="S49" s="21">
        <f t="shared" si="24"/>
        <v>46734.21</v>
      </c>
      <c r="T49" s="21">
        <f t="shared" si="24"/>
        <v>42320.04</v>
      </c>
      <c r="U49" s="21">
        <f t="shared" si="24"/>
        <v>59037.43</v>
      </c>
      <c r="V49" s="21">
        <f t="shared" si="24"/>
        <v>54703.71</v>
      </c>
      <c r="W49" s="21">
        <f t="shared" si="24"/>
        <v>85462.8</v>
      </c>
      <c r="X49" s="21">
        <f t="shared" si="24"/>
        <v>69461.3</v>
      </c>
      <c r="Y49" s="21">
        <f t="shared" si="24"/>
        <v>25472.13</v>
      </c>
      <c r="Z49" s="21">
        <f t="shared" si="24"/>
        <v>37279.42</v>
      </c>
      <c r="AA49" s="21">
        <f t="shared" si="24"/>
        <v>28347.63</v>
      </c>
      <c r="AB49" s="21">
        <f t="shared" si="24"/>
        <v>45506.35</v>
      </c>
      <c r="AC49" s="21">
        <f t="shared" si="24"/>
        <v>58406.48</v>
      </c>
      <c r="AD49" s="21">
        <f t="shared" si="24"/>
        <v>20455.189999999999</v>
      </c>
      <c r="AE49" s="21">
        <f t="shared" si="24"/>
        <v>46975.18</v>
      </c>
      <c r="AF49" s="21">
        <f t="shared" si="24"/>
        <v>95952.47</v>
      </c>
      <c r="AG49" s="21">
        <f t="shared" si="24"/>
        <v>40245.19</v>
      </c>
      <c r="AH49" s="21">
        <f t="shared" si="24"/>
        <v>52988.63</v>
      </c>
      <c r="AI49" s="21">
        <f t="shared" si="24"/>
        <v>44660.82</v>
      </c>
      <c r="AJ49" s="21">
        <f t="shared" si="24"/>
        <v>77931.759999999995</v>
      </c>
      <c r="AK49" s="21">
        <f t="shared" si="24"/>
        <v>42693.16</v>
      </c>
      <c r="AL49" s="21">
        <f t="shared" si="24"/>
        <v>35220.120000000003</v>
      </c>
      <c r="AM49" s="21">
        <f t="shared" si="24"/>
        <v>47312.15</v>
      </c>
      <c r="AN49" s="21">
        <f t="shared" si="24"/>
        <v>53766.81</v>
      </c>
      <c r="AO49" s="21">
        <f t="shared" si="24"/>
        <v>65350.67</v>
      </c>
      <c r="AP49" s="21">
        <f t="shared" si="24"/>
        <v>56030.8</v>
      </c>
      <c r="AQ49" s="21">
        <f t="shared" si="24"/>
        <v>54046.2</v>
      </c>
      <c r="AR49" s="21">
        <f t="shared" si="24"/>
        <v>40501</v>
      </c>
      <c r="AS49" s="21">
        <f t="shared" si="24"/>
        <v>56745.75</v>
      </c>
      <c r="AT49" s="21">
        <f t="shared" si="24"/>
        <v>50316.36</v>
      </c>
      <c r="AU49" s="21">
        <f t="shared" si="24"/>
        <v>58681.21</v>
      </c>
      <c r="AV49" s="21">
        <f t="shared" si="24"/>
        <v>66327.19</v>
      </c>
      <c r="AW49" s="21">
        <f t="shared" si="24"/>
        <v>45141.41</v>
      </c>
      <c r="AX49" s="21">
        <f t="shared" si="24"/>
        <v>47611.65</v>
      </c>
      <c r="AY49" s="21">
        <f t="shared" si="24"/>
        <v>53501.03</v>
      </c>
      <c r="AZ49" s="21">
        <f t="shared" si="24"/>
        <v>56682.71</v>
      </c>
      <c r="BA49" s="21">
        <f t="shared" si="24"/>
        <v>41769.040000000001</v>
      </c>
      <c r="BB49" s="21">
        <f t="shared" si="24"/>
        <v>47467.199999999997</v>
      </c>
      <c r="BC49" s="21">
        <f t="shared" si="24"/>
        <v>69219.850000000006</v>
      </c>
      <c r="BD49" s="21">
        <f t="shared" si="24"/>
        <v>67980.009999999995</v>
      </c>
      <c r="BE49" s="21">
        <f t="shared" si="24"/>
        <v>56302.97</v>
      </c>
      <c r="BF49" s="21">
        <f t="shared" si="24"/>
        <v>84195.99</v>
      </c>
      <c r="BG49" s="21">
        <f t="shared" si="24"/>
        <v>62082.5</v>
      </c>
      <c r="BH49" s="21">
        <f t="shared" si="24"/>
        <v>90485.16</v>
      </c>
      <c r="BI49" s="21">
        <f t="shared" si="24"/>
        <v>80168.19</v>
      </c>
      <c r="BJ49" s="21">
        <f t="shared" si="24"/>
        <v>85881.58</v>
      </c>
      <c r="BK49" s="21">
        <f t="shared" si="24"/>
        <v>42178.57</v>
      </c>
      <c r="BL49" s="21">
        <f t="shared" si="24"/>
        <v>49716.65</v>
      </c>
      <c r="BM49" s="21">
        <f t="shared" si="24"/>
        <v>86201.25</v>
      </c>
      <c r="BN49" s="21">
        <f t="shared" ref="BN49:DQ49" si="25">BN11+BN13+BN20+BN25+(0.33*BN40)</f>
        <v>74310.179999999993</v>
      </c>
      <c r="BO49" s="21">
        <f t="shared" si="25"/>
        <v>57727.11</v>
      </c>
      <c r="BP49" s="21">
        <f t="shared" si="25"/>
        <v>97984.22</v>
      </c>
      <c r="BQ49" s="21">
        <f t="shared" si="25"/>
        <v>84475.45</v>
      </c>
      <c r="BR49" s="21">
        <f t="shared" si="25"/>
        <v>100498.62</v>
      </c>
      <c r="BS49" s="21">
        <f t="shared" si="25"/>
        <v>98170.39</v>
      </c>
      <c r="BT49" s="21">
        <f t="shared" si="25"/>
        <v>94274.49</v>
      </c>
      <c r="BU49" s="21">
        <f t="shared" si="25"/>
        <v>72089.210000000006</v>
      </c>
      <c r="BV49" s="21">
        <f t="shared" si="25"/>
        <v>51669.72</v>
      </c>
      <c r="BW49" s="21">
        <f t="shared" si="25"/>
        <v>92702.34</v>
      </c>
      <c r="BX49" s="21">
        <f t="shared" si="25"/>
        <v>121801.01</v>
      </c>
      <c r="BY49" s="21">
        <f t="shared" si="25"/>
        <v>72466.429999999993</v>
      </c>
      <c r="BZ49" s="21">
        <f t="shared" si="25"/>
        <v>80297.97</v>
      </c>
      <c r="CA49" s="21">
        <f t="shared" si="25"/>
        <v>104450.58</v>
      </c>
      <c r="CB49" s="21">
        <f t="shared" si="25"/>
        <v>136800.69</v>
      </c>
      <c r="CC49" s="21">
        <f t="shared" si="25"/>
        <v>128769.08</v>
      </c>
      <c r="CD49" s="21">
        <f t="shared" si="25"/>
        <v>113683.33</v>
      </c>
      <c r="CE49" s="21">
        <f t="shared" si="25"/>
        <v>117500.6</v>
      </c>
      <c r="CF49" s="21">
        <f t="shared" si="25"/>
        <v>91905.54</v>
      </c>
      <c r="CG49" s="21">
        <f t="shared" si="25"/>
        <v>83793.3</v>
      </c>
      <c r="CH49" s="59">
        <f t="shared" si="25"/>
        <v>87940.86</v>
      </c>
      <c r="CI49" s="21">
        <f t="shared" si="25"/>
        <v>72057.66</v>
      </c>
      <c r="CJ49" s="21">
        <f t="shared" si="25"/>
        <v>98295.24</v>
      </c>
      <c r="CK49" s="21">
        <f t="shared" si="25"/>
        <v>80275.710000000006</v>
      </c>
      <c r="CL49" s="21">
        <f t="shared" si="25"/>
        <v>68039.95</v>
      </c>
      <c r="CM49" s="21">
        <f t="shared" si="25"/>
        <v>94482.14</v>
      </c>
      <c r="CN49" s="21">
        <f t="shared" si="25"/>
        <v>113513.68</v>
      </c>
      <c r="CO49" s="21">
        <f t="shared" si="25"/>
        <v>111809.89</v>
      </c>
      <c r="CP49" s="21">
        <f t="shared" si="25"/>
        <v>77876.850000000006</v>
      </c>
      <c r="CQ49" s="21">
        <f t="shared" si="25"/>
        <v>99683</v>
      </c>
      <c r="CR49" s="21">
        <f t="shared" si="25"/>
        <v>120367.97</v>
      </c>
      <c r="CS49" s="105">
        <f t="shared" si="25"/>
        <v>103710.52</v>
      </c>
      <c r="CT49" s="116">
        <f t="shared" si="25"/>
        <v>86377.78</v>
      </c>
      <c r="CU49" s="21">
        <f t="shared" si="25"/>
        <v>114229.97</v>
      </c>
      <c r="CV49" s="21">
        <f t="shared" si="25"/>
        <v>98457.67</v>
      </c>
      <c r="CW49" s="21">
        <f t="shared" si="25"/>
        <v>98651.83</v>
      </c>
      <c r="CX49" s="21">
        <f t="shared" si="25"/>
        <v>135314.60999999999</v>
      </c>
      <c r="CY49" s="21">
        <f t="shared" si="25"/>
        <v>115934.07</v>
      </c>
      <c r="CZ49" s="21">
        <f t="shared" si="25"/>
        <v>154606.34</v>
      </c>
      <c r="DA49" s="21">
        <f t="shared" si="25"/>
        <v>158765.75</v>
      </c>
      <c r="DB49" s="21">
        <f t="shared" si="25"/>
        <v>115675.23</v>
      </c>
      <c r="DC49" s="21">
        <f t="shared" si="25"/>
        <v>128930.94</v>
      </c>
      <c r="DD49" s="21">
        <f t="shared" si="25"/>
        <v>119916.04</v>
      </c>
      <c r="DE49" s="125">
        <f t="shared" si="25"/>
        <v>93128.52</v>
      </c>
      <c r="DF49" s="80">
        <f t="shared" si="25"/>
        <v>83667.039999999994</v>
      </c>
      <c r="DG49" s="21">
        <f t="shared" si="25"/>
        <v>71349.42</v>
      </c>
      <c r="DH49" s="21">
        <f t="shared" si="25"/>
        <v>63495.71</v>
      </c>
      <c r="DI49" s="21">
        <f t="shared" si="25"/>
        <v>61245.7</v>
      </c>
      <c r="DJ49" s="21">
        <f t="shared" si="25"/>
        <v>42713.52</v>
      </c>
      <c r="DK49" s="21">
        <f t="shared" si="25"/>
        <v>86565.36</v>
      </c>
      <c r="DL49" s="21">
        <f t="shared" si="25"/>
        <v>83103.070000000007</v>
      </c>
      <c r="DM49" s="21">
        <f t="shared" si="25"/>
        <v>77288.259999999995</v>
      </c>
      <c r="DN49" s="21">
        <f t="shared" si="25"/>
        <v>96815.42</v>
      </c>
      <c r="DO49" s="21">
        <f t="shared" si="25"/>
        <v>95866.22</v>
      </c>
      <c r="DP49" s="21">
        <f t="shared" si="25"/>
        <v>65684.22</v>
      </c>
      <c r="DQ49" s="125">
        <f t="shared" si="25"/>
        <v>55998.6</v>
      </c>
      <c r="DR49" s="200">
        <f t="shared" ref="DR49:EQ49" si="26">(DR11+DR13+DR20+DR25+(0.33*DR40))*1000</f>
        <v>92265.999999999985</v>
      </c>
      <c r="DS49" s="200">
        <f t="shared" si="26"/>
        <v>106730</v>
      </c>
      <c r="DT49" s="200">
        <f t="shared" si="26"/>
        <v>100532.00000000001</v>
      </c>
      <c r="DU49" s="200">
        <f t="shared" si="26"/>
        <v>92030.999999999985</v>
      </c>
      <c r="DV49" s="200">
        <f t="shared" si="26"/>
        <v>109830.99999999999</v>
      </c>
      <c r="DW49" s="200">
        <f t="shared" si="26"/>
        <v>146630</v>
      </c>
      <c r="DX49" s="200">
        <f t="shared" si="26"/>
        <v>122031</v>
      </c>
      <c r="DY49" s="200">
        <f t="shared" si="26"/>
        <v>104693.99999999999</v>
      </c>
      <c r="DZ49" s="200">
        <f t="shared" si="26"/>
        <v>106995</v>
      </c>
      <c r="EA49" s="200">
        <f t="shared" si="26"/>
        <v>99455.000000000015</v>
      </c>
      <c r="EB49" s="200">
        <f t="shared" si="26"/>
        <v>102926</v>
      </c>
      <c r="EC49" s="203">
        <f t="shared" si="26"/>
        <v>118926.99999999999</v>
      </c>
      <c r="ED49" s="293">
        <f t="shared" si="26"/>
        <v>1381308</v>
      </c>
      <c r="EE49" s="293">
        <f t="shared" si="26"/>
        <v>1454411.9999999998</v>
      </c>
      <c r="EF49" s="293">
        <f t="shared" si="26"/>
        <v>1478538.0000000002</v>
      </c>
      <c r="EG49" s="203">
        <f t="shared" si="26"/>
        <v>114995</v>
      </c>
      <c r="EH49" s="32">
        <f t="shared" si="26"/>
        <v>100929</v>
      </c>
      <c r="EI49" s="228">
        <f t="shared" si="26"/>
        <v>118229</v>
      </c>
      <c r="EJ49" s="32">
        <f t="shared" si="26"/>
        <v>84895</v>
      </c>
      <c r="EK49" s="236">
        <f t="shared" si="26"/>
        <v>117197</v>
      </c>
      <c r="EL49" s="236">
        <f t="shared" si="26"/>
        <v>112759.00000000001</v>
      </c>
      <c r="EM49" s="236">
        <f t="shared" si="26"/>
        <v>96895.000000000015</v>
      </c>
      <c r="EN49" s="236">
        <f t="shared" si="26"/>
        <v>149927.99999999997</v>
      </c>
      <c r="EO49" s="236">
        <f t="shared" si="26"/>
        <v>116161</v>
      </c>
      <c r="EP49" s="236">
        <f t="shared" si="26"/>
        <v>112226.99999999999</v>
      </c>
      <c r="EQ49" s="236">
        <f t="shared" si="26"/>
        <v>148629.00000000003</v>
      </c>
      <c r="ER49" s="236">
        <f>(ER11+ER13+ER20+ER25+(0.33*ER40))*1000</f>
        <v>108464</v>
      </c>
      <c r="ES49" s="203">
        <f t="shared" ref="ES49" si="27">(ES11+ES13+ES20+ES25+(0.33*ES40))*1000</f>
        <v>119594</v>
      </c>
      <c r="ET49" s="244">
        <f>(ET11+ET13+ET20+ET25+(0.33*ET40))*1000</f>
        <v>124995</v>
      </c>
      <c r="EU49" s="244">
        <f>(EU11+EU13+EU20+EU25+(0.33*EU40))*1000</f>
        <v>114928</v>
      </c>
      <c r="EV49" s="32">
        <f t="shared" ref="EV49:FP49" si="28">(EV11+EV13+EV20+EV25+(0.33*EV40))*1000</f>
        <v>124929</v>
      </c>
      <c r="EW49" s="228">
        <f t="shared" si="28"/>
        <v>87788.999999999985</v>
      </c>
      <c r="EX49" s="32">
        <f t="shared" si="28"/>
        <v>150162.99999999997</v>
      </c>
      <c r="EY49" s="255">
        <f t="shared" si="28"/>
        <v>103324.00000000001</v>
      </c>
      <c r="EZ49" s="228">
        <f t="shared" si="28"/>
        <v>132795.00000000003</v>
      </c>
      <c r="FA49" s="32">
        <f t="shared" si="28"/>
        <v>124362</v>
      </c>
      <c r="FB49" s="32">
        <f t="shared" si="28"/>
        <v>85256.999999999985</v>
      </c>
      <c r="FC49" s="255">
        <f t="shared" si="28"/>
        <v>181047</v>
      </c>
      <c r="FD49" s="248">
        <f t="shared" si="28"/>
        <v>105228.99999999999</v>
      </c>
      <c r="FE49" s="203">
        <f t="shared" si="28"/>
        <v>133394.99999999997</v>
      </c>
      <c r="FF49" s="203">
        <f t="shared" si="28"/>
        <v>106995</v>
      </c>
      <c r="FG49" s="203">
        <f t="shared" si="28"/>
        <v>92195.000000000015</v>
      </c>
      <c r="FH49" s="203">
        <f t="shared" si="28"/>
        <v>125993</v>
      </c>
      <c r="FI49" s="203">
        <f t="shared" si="28"/>
        <v>118822</v>
      </c>
      <c r="FJ49" s="203">
        <f t="shared" si="28"/>
        <v>98161</v>
      </c>
      <c r="FK49" s="203">
        <f t="shared" si="28"/>
        <v>148427</v>
      </c>
      <c r="FL49" s="203">
        <f t="shared" si="28"/>
        <v>137652</v>
      </c>
      <c r="FM49" s="203">
        <f t="shared" si="28"/>
        <v>121393.99999999999</v>
      </c>
      <c r="FN49" s="203">
        <f t="shared" si="28"/>
        <v>144825</v>
      </c>
      <c r="FO49" s="203">
        <f t="shared" si="28"/>
        <v>114059.99999999999</v>
      </c>
      <c r="FP49" s="203">
        <f t="shared" si="28"/>
        <v>136619</v>
      </c>
    </row>
    <row r="50" spans="1:172" x14ac:dyDescent="0.25">
      <c r="A50" s="91"/>
      <c r="CT50" s="6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7"/>
      <c r="DF50" s="15"/>
      <c r="DG50" s="13"/>
      <c r="DH50" s="13"/>
      <c r="DI50" s="24"/>
      <c r="DJ50" s="24"/>
      <c r="DK50" s="24"/>
      <c r="DL50" s="24"/>
      <c r="DM50" s="24"/>
      <c r="DN50" s="24"/>
      <c r="DO50" s="24"/>
      <c r="DP50" s="24"/>
      <c r="DQ50" s="123"/>
      <c r="DR50" s="177"/>
      <c r="DS50" s="31"/>
      <c r="DT50" s="31"/>
      <c r="DU50" s="31"/>
      <c r="DV50" s="31"/>
      <c r="DW50" s="31"/>
      <c r="DX50" s="31"/>
      <c r="DY50" s="170"/>
      <c r="DZ50" s="170"/>
      <c r="EA50" s="170"/>
      <c r="EB50" s="172"/>
      <c r="EC50" s="171"/>
      <c r="ED50" s="292"/>
      <c r="EE50" s="292"/>
      <c r="EF50" s="292"/>
      <c r="EG50" s="5"/>
      <c r="EH50" s="9"/>
      <c r="EI50" s="14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W50" s="14"/>
      <c r="EX50" s="9"/>
      <c r="EY50" s="254"/>
      <c r="EZ50" s="14"/>
      <c r="FA50" s="9"/>
      <c r="FB50" s="9"/>
      <c r="FC50" s="254"/>
      <c r="FD50" s="263"/>
      <c r="FE50" s="5"/>
      <c r="FF50" s="8"/>
      <c r="FG50" s="8"/>
      <c r="FH50" s="9"/>
      <c r="FI50" s="9"/>
      <c r="FJ50" s="9"/>
      <c r="FK50" s="254"/>
      <c r="FL50" s="14"/>
      <c r="FM50" s="9"/>
      <c r="FN50" s="9"/>
      <c r="FO50" s="9"/>
      <c r="FP50" s="9"/>
    </row>
    <row r="51" spans="1:172" ht="13.2" x14ac:dyDescent="0.25">
      <c r="A51" s="92" t="s">
        <v>41</v>
      </c>
      <c r="B51" s="81">
        <f t="shared" ref="B51:BM53" si="29">+B47/1000</f>
        <v>54.597940000000001</v>
      </c>
      <c r="C51" s="60">
        <f t="shared" si="29"/>
        <v>53.042439999999999</v>
      </c>
      <c r="D51" s="60">
        <f t="shared" si="29"/>
        <v>64.591440000000006</v>
      </c>
      <c r="E51" s="60">
        <f t="shared" si="29"/>
        <v>55.588969999999996</v>
      </c>
      <c r="F51" s="60">
        <f t="shared" si="29"/>
        <v>60.830730000000003</v>
      </c>
      <c r="G51" s="60">
        <f t="shared" si="29"/>
        <v>46.98856</v>
      </c>
      <c r="H51" s="60">
        <f t="shared" si="29"/>
        <v>44.70149</v>
      </c>
      <c r="I51" s="60">
        <f t="shared" si="29"/>
        <v>57.216900000000003</v>
      </c>
      <c r="J51" s="60">
        <f t="shared" si="29"/>
        <v>52.057089999999995</v>
      </c>
      <c r="K51" s="60">
        <f t="shared" si="29"/>
        <v>60.091090000000001</v>
      </c>
      <c r="L51" s="60">
        <f t="shared" si="29"/>
        <v>55.540610000000001</v>
      </c>
      <c r="M51" s="60">
        <f t="shared" si="29"/>
        <v>64.694760000000002</v>
      </c>
      <c r="N51" s="60">
        <f t="shared" si="29"/>
        <v>43.710520000000002</v>
      </c>
      <c r="O51" s="60">
        <f t="shared" si="29"/>
        <v>47.784130000000005</v>
      </c>
      <c r="P51" s="60">
        <f t="shared" si="29"/>
        <v>48.520150000000008</v>
      </c>
      <c r="Q51" s="60">
        <f t="shared" si="29"/>
        <v>53.660350000000001</v>
      </c>
      <c r="R51" s="60">
        <f t="shared" si="29"/>
        <v>67.369649999999993</v>
      </c>
      <c r="S51" s="60">
        <f t="shared" si="29"/>
        <v>56.464210000000008</v>
      </c>
      <c r="T51" s="60">
        <f t="shared" si="29"/>
        <v>67.213940000000008</v>
      </c>
      <c r="U51" s="60">
        <f t="shared" si="29"/>
        <v>75.047529999999981</v>
      </c>
      <c r="V51" s="60">
        <f t="shared" si="29"/>
        <v>68.217910000000003</v>
      </c>
      <c r="W51" s="60">
        <f t="shared" si="29"/>
        <v>74.700900000000019</v>
      </c>
      <c r="X51" s="60">
        <f t="shared" si="29"/>
        <v>80.250799999999984</v>
      </c>
      <c r="Y51" s="60">
        <f t="shared" si="29"/>
        <v>56.067730000000005</v>
      </c>
      <c r="Z51" s="60">
        <f t="shared" si="29"/>
        <v>55.023220000000002</v>
      </c>
      <c r="AA51" s="60">
        <f t="shared" si="29"/>
        <v>43.368130000000001</v>
      </c>
      <c r="AB51" s="60">
        <f t="shared" si="29"/>
        <v>46.856349999999992</v>
      </c>
      <c r="AC51" s="60">
        <f t="shared" si="29"/>
        <v>59.403380000000006</v>
      </c>
      <c r="AD51" s="60">
        <f t="shared" si="29"/>
        <v>10.24919</v>
      </c>
      <c r="AE51" s="60">
        <f t="shared" si="29"/>
        <v>57.03078</v>
      </c>
      <c r="AF51" s="60">
        <f t="shared" si="29"/>
        <v>69.117770000000021</v>
      </c>
      <c r="AG51" s="60">
        <f t="shared" si="29"/>
        <v>81.175989999999999</v>
      </c>
      <c r="AH51" s="60">
        <f t="shared" si="29"/>
        <v>59.635529999999989</v>
      </c>
      <c r="AI51" s="60">
        <f t="shared" si="29"/>
        <v>79.662019999999998</v>
      </c>
      <c r="AJ51" s="60">
        <f t="shared" si="29"/>
        <v>79.73035999999999</v>
      </c>
      <c r="AK51" s="60">
        <f t="shared" si="29"/>
        <v>73.831860000000006</v>
      </c>
      <c r="AL51" s="60">
        <f t="shared" si="29"/>
        <v>49.97992</v>
      </c>
      <c r="AM51" s="60">
        <f t="shared" si="29"/>
        <v>65.502750000000006</v>
      </c>
      <c r="AN51" s="60">
        <f t="shared" si="29"/>
        <v>66.171909999999997</v>
      </c>
      <c r="AO51" s="60">
        <f t="shared" si="29"/>
        <v>65.295369999999991</v>
      </c>
      <c r="AP51" s="60">
        <f t="shared" si="29"/>
        <v>74.810199999999995</v>
      </c>
      <c r="AQ51" s="60">
        <f t="shared" si="29"/>
        <v>68.080699999999993</v>
      </c>
      <c r="AR51" s="60">
        <f t="shared" si="29"/>
        <v>82.46929999999999</v>
      </c>
      <c r="AS51" s="60">
        <f t="shared" si="29"/>
        <v>72.481250000000003</v>
      </c>
      <c r="AT51" s="60">
        <f t="shared" si="29"/>
        <v>74.479759999999999</v>
      </c>
      <c r="AU51" s="60">
        <f t="shared" si="29"/>
        <v>71.740709999999993</v>
      </c>
      <c r="AV51" s="60">
        <f t="shared" si="29"/>
        <v>70.130290000000002</v>
      </c>
      <c r="AW51" s="60">
        <f t="shared" si="29"/>
        <v>75.456509999999994</v>
      </c>
      <c r="AX51" s="60">
        <f t="shared" si="29"/>
        <v>59.617750000000001</v>
      </c>
      <c r="AY51" s="60">
        <f t="shared" si="29"/>
        <v>66.61372999999999</v>
      </c>
      <c r="AZ51" s="60">
        <f t="shared" si="29"/>
        <v>67.201510000000013</v>
      </c>
      <c r="BA51" s="60">
        <f t="shared" si="29"/>
        <v>66.024940000000001</v>
      </c>
      <c r="BB51" s="60">
        <f t="shared" si="29"/>
        <v>72.754800000000003</v>
      </c>
      <c r="BC51" s="60">
        <f t="shared" si="29"/>
        <v>83.27085000000001</v>
      </c>
      <c r="BD51" s="60">
        <f t="shared" si="29"/>
        <v>74.633510000000001</v>
      </c>
      <c r="BE51" s="60">
        <f t="shared" si="29"/>
        <v>83.809970000000007</v>
      </c>
      <c r="BF51" s="60">
        <f t="shared" si="29"/>
        <v>78.869690000000006</v>
      </c>
      <c r="BG51" s="60">
        <f t="shared" si="29"/>
        <v>83.805899999999994</v>
      </c>
      <c r="BH51" s="60">
        <f t="shared" si="29"/>
        <v>88.136560000000003</v>
      </c>
      <c r="BI51" s="60">
        <f t="shared" si="29"/>
        <v>85.307990000000004</v>
      </c>
      <c r="BJ51" s="60">
        <f t="shared" si="29"/>
        <v>62.019280000000009</v>
      </c>
      <c r="BK51" s="60">
        <f t="shared" si="29"/>
        <v>62.919470000000004</v>
      </c>
      <c r="BL51" s="60">
        <f t="shared" si="29"/>
        <v>66.043849999999992</v>
      </c>
      <c r="BM51" s="60">
        <f t="shared" si="29"/>
        <v>70.771249999999995</v>
      </c>
      <c r="BN51" s="60">
        <f t="shared" ref="BN51:DP53" si="30">+BN47/1000</f>
        <v>70.758579999999981</v>
      </c>
      <c r="BO51" s="60">
        <f t="shared" si="30"/>
        <v>77.933510000000012</v>
      </c>
      <c r="BP51" s="60">
        <f t="shared" si="30"/>
        <v>72.520920000000004</v>
      </c>
      <c r="BQ51" s="60">
        <f t="shared" si="30"/>
        <v>87.891849999999991</v>
      </c>
      <c r="BR51" s="60">
        <f t="shared" si="30"/>
        <v>68.422219999999982</v>
      </c>
      <c r="BS51" s="60">
        <f t="shared" si="30"/>
        <v>91.553889999999996</v>
      </c>
      <c r="BT51" s="60">
        <f t="shared" si="30"/>
        <v>89.570789999999988</v>
      </c>
      <c r="BU51" s="60">
        <f t="shared" si="30"/>
        <v>92.826310000000007</v>
      </c>
      <c r="BV51" s="60">
        <f t="shared" si="30"/>
        <v>58.489320000000006</v>
      </c>
      <c r="BW51" s="60">
        <f t="shared" si="30"/>
        <v>66.145039999999995</v>
      </c>
      <c r="BX51" s="60">
        <f t="shared" si="30"/>
        <v>81.401509999999973</v>
      </c>
      <c r="BY51" s="60">
        <f t="shared" si="30"/>
        <v>70.719329999999985</v>
      </c>
      <c r="BZ51" s="60">
        <f t="shared" si="30"/>
        <v>82.245369999999994</v>
      </c>
      <c r="CA51" s="60">
        <f t="shared" si="30"/>
        <v>80.133780000000002</v>
      </c>
      <c r="CB51" s="60">
        <f t="shared" si="30"/>
        <v>78.997890000000012</v>
      </c>
      <c r="CC51" s="60">
        <f t="shared" si="30"/>
        <v>92.611580000000004</v>
      </c>
      <c r="CD51" s="60">
        <f t="shared" si="30"/>
        <v>86.007930000000002</v>
      </c>
      <c r="CE51" s="60">
        <f t="shared" si="30"/>
        <v>98.549199999999999</v>
      </c>
      <c r="CF51" s="60">
        <f t="shared" si="30"/>
        <v>90.013839999999988</v>
      </c>
      <c r="CG51" s="60">
        <f t="shared" si="30"/>
        <v>73.579899999999995</v>
      </c>
      <c r="CH51" s="60">
        <f t="shared" si="30"/>
        <v>71.003559999999993</v>
      </c>
      <c r="CI51" s="60">
        <f t="shared" si="30"/>
        <v>54.568960000000011</v>
      </c>
      <c r="CJ51" s="60">
        <f t="shared" si="30"/>
        <v>67.346040000000002</v>
      </c>
      <c r="CK51" s="60">
        <f t="shared" si="30"/>
        <v>68.862110000000001</v>
      </c>
      <c r="CL51" s="60">
        <f t="shared" si="30"/>
        <v>72.367550000000008</v>
      </c>
      <c r="CM51" s="60">
        <f t="shared" si="30"/>
        <v>78.001239999999996</v>
      </c>
      <c r="CN51" s="60">
        <f t="shared" si="30"/>
        <v>75.80037999999999</v>
      </c>
      <c r="CO51" s="60">
        <f t="shared" si="30"/>
        <v>85.699189999999987</v>
      </c>
      <c r="CP51" s="60">
        <f t="shared" si="30"/>
        <v>75.159450000000007</v>
      </c>
      <c r="CQ51" s="60">
        <f t="shared" si="30"/>
        <v>98.596100000000007</v>
      </c>
      <c r="CR51" s="60">
        <f t="shared" si="30"/>
        <v>88.222169999999991</v>
      </c>
      <c r="CS51" s="106">
        <f t="shared" si="30"/>
        <v>86.038819999999987</v>
      </c>
      <c r="CT51" s="117">
        <f t="shared" si="30"/>
        <v>62.991980000000005</v>
      </c>
      <c r="CU51" s="60">
        <f t="shared" si="30"/>
        <v>83.650670000000005</v>
      </c>
      <c r="CV51" s="60">
        <f t="shared" si="30"/>
        <v>73.526469999999989</v>
      </c>
      <c r="CW51" s="60">
        <f t="shared" si="30"/>
        <v>99.302630000000008</v>
      </c>
      <c r="CX51" s="60">
        <f t="shared" si="30"/>
        <v>86.981010000000012</v>
      </c>
      <c r="CY51" s="60">
        <f t="shared" si="30"/>
        <v>94.059470000000005</v>
      </c>
      <c r="CZ51" s="60">
        <f t="shared" si="30"/>
        <v>108.92103999999999</v>
      </c>
      <c r="DA51" s="60">
        <f t="shared" si="30"/>
        <v>98.929649999999995</v>
      </c>
      <c r="DB51" s="60">
        <f t="shared" si="30"/>
        <v>105.92622999999999</v>
      </c>
      <c r="DC51" s="60">
        <f t="shared" si="30"/>
        <v>115.84204000000001</v>
      </c>
      <c r="DD51" s="60">
        <f t="shared" si="30"/>
        <v>104.62014000000001</v>
      </c>
      <c r="DE51" s="141">
        <f t="shared" si="30"/>
        <v>98.594520000000017</v>
      </c>
      <c r="DF51" s="133">
        <f t="shared" si="30"/>
        <v>76.943839999999994</v>
      </c>
      <c r="DG51" s="60">
        <f t="shared" si="30"/>
        <v>128.99382</v>
      </c>
      <c r="DH51" s="60">
        <f t="shared" si="30"/>
        <v>80.921809999999994</v>
      </c>
      <c r="DI51" s="60">
        <f t="shared" si="30"/>
        <v>80.978999999999999</v>
      </c>
      <c r="DJ51" s="60">
        <f t="shared" si="30"/>
        <v>74.999719999999982</v>
      </c>
      <c r="DK51" s="60">
        <f t="shared" si="30"/>
        <v>84.087460000000007</v>
      </c>
      <c r="DL51" s="60">
        <f t="shared" si="30"/>
        <v>75.735669999999999</v>
      </c>
      <c r="DM51" s="60">
        <f t="shared" si="30"/>
        <v>83.836660000000009</v>
      </c>
      <c r="DN51" s="60">
        <f t="shared" si="30"/>
        <v>99.107020000000006</v>
      </c>
      <c r="DO51" s="60">
        <f t="shared" si="30"/>
        <v>102.43042000000001</v>
      </c>
      <c r="DP51" s="60">
        <f t="shared" si="30"/>
        <v>79.952820000000003</v>
      </c>
      <c r="DQ51" s="60">
        <f>+DQ47/1000</f>
        <v>81.005899999999997</v>
      </c>
      <c r="DR51" s="106">
        <f>+DR47/1000</f>
        <v>84.076000000000008</v>
      </c>
      <c r="DS51" s="60">
        <f t="shared" ref="DS51:EQ53" si="31">+DS47/1000</f>
        <v>83.84</v>
      </c>
      <c r="DT51" s="117">
        <f t="shared" si="31"/>
        <v>99.391999999999996</v>
      </c>
      <c r="DU51" s="117">
        <f t="shared" si="31"/>
        <v>92.910999999999987</v>
      </c>
      <c r="DV51" s="117">
        <f t="shared" si="31"/>
        <v>100.87100000000001</v>
      </c>
      <c r="DW51" s="117">
        <f t="shared" si="31"/>
        <v>87.39</v>
      </c>
      <c r="DX51" s="117">
        <f t="shared" si="31"/>
        <v>95.23099999999998</v>
      </c>
      <c r="DY51" s="117">
        <f t="shared" si="31"/>
        <v>106.054</v>
      </c>
      <c r="DZ51" s="117">
        <f t="shared" si="31"/>
        <v>99.954999999999998</v>
      </c>
      <c r="EA51" s="117">
        <f t="shared" si="31"/>
        <v>110.44499999999999</v>
      </c>
      <c r="EB51" s="81">
        <f t="shared" si="31"/>
        <v>116.87599999999999</v>
      </c>
      <c r="EC51" s="133">
        <f t="shared" si="31"/>
        <v>135.15700000000001</v>
      </c>
      <c r="ED51" s="294">
        <f t="shared" si="31"/>
        <v>1377.5479999999998</v>
      </c>
      <c r="EE51" s="294">
        <f t="shared" si="31"/>
        <v>1460.232</v>
      </c>
      <c r="EF51" s="294">
        <f t="shared" si="31"/>
        <v>1535.5080000000003</v>
      </c>
      <c r="EG51" s="216">
        <f t="shared" si="31"/>
        <v>90.785000000000011</v>
      </c>
      <c r="EH51" s="60">
        <f t="shared" si="31"/>
        <v>99.459000000000003</v>
      </c>
      <c r="EI51" s="133">
        <f t="shared" si="31"/>
        <v>107.089</v>
      </c>
      <c r="EJ51" s="60">
        <f t="shared" si="31"/>
        <v>104.715</v>
      </c>
      <c r="EK51" s="141">
        <f t="shared" si="31"/>
        <v>113.03700000000001</v>
      </c>
      <c r="EL51" s="141">
        <f t="shared" si="31"/>
        <v>95.748999999999995</v>
      </c>
      <c r="EM51" s="141">
        <f t="shared" si="31"/>
        <v>100.535</v>
      </c>
      <c r="EN51" s="141">
        <f t="shared" si="31"/>
        <v>128.11799999999999</v>
      </c>
      <c r="EO51" s="141">
        <f t="shared" si="31"/>
        <v>139.041</v>
      </c>
      <c r="EP51" s="141">
        <f t="shared" si="31"/>
        <v>131.89699999999999</v>
      </c>
      <c r="EQ51" s="141">
        <f t="shared" si="31"/>
        <v>140.84900000000002</v>
      </c>
      <c r="ER51" s="141">
        <f>+ER47/1000</f>
        <v>126.27399999999999</v>
      </c>
      <c r="ES51" s="216">
        <f t="shared" ref="ES51:FK53" si="32">+ES47/1000</f>
        <v>111.224</v>
      </c>
      <c r="ET51" s="106">
        <f t="shared" si="32"/>
        <v>102.315</v>
      </c>
      <c r="EU51" s="106">
        <f t="shared" si="32"/>
        <v>97.058000000000007</v>
      </c>
      <c r="EV51" s="60">
        <f t="shared" si="32"/>
        <v>94.959000000000017</v>
      </c>
      <c r="EW51" s="133">
        <f t="shared" si="32"/>
        <v>120.339</v>
      </c>
      <c r="EX51" s="60">
        <f t="shared" si="32"/>
        <v>120.98299999999999</v>
      </c>
      <c r="EY51" s="81">
        <f t="shared" si="32"/>
        <v>137.59400000000002</v>
      </c>
      <c r="EZ51" s="133">
        <f t="shared" si="32"/>
        <v>143.83499999999998</v>
      </c>
      <c r="FA51" s="60">
        <f t="shared" si="32"/>
        <v>126.47199999999999</v>
      </c>
      <c r="FB51" s="60">
        <f t="shared" si="32"/>
        <v>146.86699999999999</v>
      </c>
      <c r="FC51" s="81">
        <f t="shared" si="32"/>
        <v>129.64699999999999</v>
      </c>
      <c r="FD51" s="249">
        <f t="shared" si="32"/>
        <v>128.93899999999999</v>
      </c>
      <c r="FE51" s="216">
        <f t="shared" si="32"/>
        <v>104.345</v>
      </c>
      <c r="FF51" s="60">
        <f t="shared" si="32"/>
        <v>110.71500000000002</v>
      </c>
      <c r="FG51" s="60">
        <f t="shared" si="32"/>
        <v>106.95500000000001</v>
      </c>
      <c r="FH51" s="60">
        <f t="shared" si="32"/>
        <v>130.99300000000002</v>
      </c>
      <c r="FI51" s="60">
        <f t="shared" si="32"/>
        <v>120.37199999999999</v>
      </c>
      <c r="FJ51" s="60">
        <f t="shared" si="32"/>
        <v>128.511</v>
      </c>
      <c r="FK51" s="60">
        <f t="shared" si="32"/>
        <v>134.64699999999999</v>
      </c>
      <c r="FL51" s="60">
        <f>+FL47/1000</f>
        <v>147.61199999999999</v>
      </c>
      <c r="FM51" s="60">
        <f>+FM47/1000</f>
        <v>127.054</v>
      </c>
      <c r="FN51" s="60">
        <f t="shared" ref="FN51:FP53" si="33">+FN47/1000</f>
        <v>159.61499999999998</v>
      </c>
      <c r="FO51" s="60">
        <f t="shared" si="33"/>
        <v>115.72999999999999</v>
      </c>
      <c r="FP51" s="60">
        <f t="shared" si="33"/>
        <v>148.95899999999997</v>
      </c>
    </row>
    <row r="52" spans="1:172" ht="13.2" x14ac:dyDescent="0.25">
      <c r="A52" s="93" t="s">
        <v>42</v>
      </c>
      <c r="B52" s="82">
        <f t="shared" si="29"/>
        <v>56.83634</v>
      </c>
      <c r="C52" s="22">
        <f t="shared" si="29"/>
        <v>56.645840000000007</v>
      </c>
      <c r="D52" s="22">
        <f t="shared" si="29"/>
        <v>59.717440000000003</v>
      </c>
      <c r="E52" s="22">
        <f t="shared" si="29"/>
        <v>54.488170000000004</v>
      </c>
      <c r="F52" s="22">
        <f t="shared" si="29"/>
        <v>61.543730000000004</v>
      </c>
      <c r="G52" s="22">
        <f t="shared" si="29"/>
        <v>38.477559999999997</v>
      </c>
      <c r="H52" s="22">
        <f t="shared" si="29"/>
        <v>35.104489999999998</v>
      </c>
      <c r="I52" s="22">
        <f t="shared" si="29"/>
        <v>46.546299999999995</v>
      </c>
      <c r="J52" s="22">
        <f t="shared" si="29"/>
        <v>36.177090000000007</v>
      </c>
      <c r="K52" s="22">
        <f t="shared" si="29"/>
        <v>39.661089999999994</v>
      </c>
      <c r="L52" s="22">
        <f t="shared" si="29"/>
        <v>50.820610000000002</v>
      </c>
      <c r="M52" s="22">
        <f t="shared" si="29"/>
        <v>43.578560000000003</v>
      </c>
      <c r="N52" s="22">
        <f t="shared" si="29"/>
        <v>41.125119999999995</v>
      </c>
      <c r="O52" s="22">
        <f t="shared" si="29"/>
        <v>38.136330000000001</v>
      </c>
      <c r="P52" s="22">
        <f t="shared" si="29"/>
        <v>70.871949999999998</v>
      </c>
      <c r="Q52" s="22">
        <f t="shared" si="29"/>
        <v>44.388549999999995</v>
      </c>
      <c r="R52" s="22">
        <f t="shared" si="29"/>
        <v>59.458649999999999</v>
      </c>
      <c r="S52" s="22">
        <f t="shared" si="29"/>
        <v>49.303209999999993</v>
      </c>
      <c r="T52" s="22">
        <f t="shared" si="29"/>
        <v>51.930140000000002</v>
      </c>
      <c r="U52" s="22">
        <f t="shared" si="29"/>
        <v>75.22132999999998</v>
      </c>
      <c r="V52" s="22">
        <f t="shared" si="29"/>
        <v>50.058509999999984</v>
      </c>
      <c r="W52" s="22">
        <f t="shared" si="29"/>
        <v>55.244700000000002</v>
      </c>
      <c r="X52" s="22">
        <f t="shared" si="29"/>
        <v>54.546799999999998</v>
      </c>
      <c r="Y52" s="22">
        <f t="shared" si="29"/>
        <v>62.541530000000002</v>
      </c>
      <c r="Z52" s="22">
        <f t="shared" si="29"/>
        <v>45.353619999999999</v>
      </c>
      <c r="AA52" s="22">
        <f t="shared" si="29"/>
        <v>48.255129999999987</v>
      </c>
      <c r="AB52" s="22">
        <f t="shared" si="29"/>
        <v>51.283350000000006</v>
      </c>
      <c r="AC52" s="22">
        <f t="shared" si="29"/>
        <v>65.559579999999997</v>
      </c>
      <c r="AD52" s="22">
        <f t="shared" si="29"/>
        <v>11.007190000000001</v>
      </c>
      <c r="AE52" s="22">
        <f t="shared" si="29"/>
        <v>54.325580000000009</v>
      </c>
      <c r="AF52" s="22">
        <f t="shared" si="29"/>
        <v>64.528170000000003</v>
      </c>
      <c r="AG52" s="22">
        <f t="shared" si="29"/>
        <v>59.110390000000002</v>
      </c>
      <c r="AH52" s="22">
        <f t="shared" si="29"/>
        <v>61.156730000000003</v>
      </c>
      <c r="AI52" s="22">
        <f t="shared" si="29"/>
        <v>72.152619999999999</v>
      </c>
      <c r="AJ52" s="22">
        <f t="shared" si="29"/>
        <v>61.448159999999994</v>
      </c>
      <c r="AK52" s="22">
        <f t="shared" si="29"/>
        <v>69.227460000000008</v>
      </c>
      <c r="AL52" s="22">
        <f t="shared" si="29"/>
        <v>51.129320000000007</v>
      </c>
      <c r="AM52" s="22">
        <f t="shared" si="29"/>
        <v>56.361550000000001</v>
      </c>
      <c r="AN52" s="22">
        <f t="shared" si="29"/>
        <v>54.475709999999999</v>
      </c>
      <c r="AO52" s="22">
        <f t="shared" si="29"/>
        <v>122.58497</v>
      </c>
      <c r="AP52" s="22">
        <f t="shared" si="29"/>
        <v>63.423399999999994</v>
      </c>
      <c r="AQ52" s="22">
        <f t="shared" si="29"/>
        <v>109.5587</v>
      </c>
      <c r="AR52" s="22">
        <f t="shared" si="29"/>
        <v>61.047700000000006</v>
      </c>
      <c r="AS52" s="22">
        <f t="shared" si="29"/>
        <v>55.221249999999998</v>
      </c>
      <c r="AT52" s="22">
        <f t="shared" si="29"/>
        <v>55.361960000000003</v>
      </c>
      <c r="AU52" s="22">
        <f t="shared" si="29"/>
        <v>57.594709999999999</v>
      </c>
      <c r="AV52" s="22">
        <f t="shared" si="29"/>
        <v>56.969090000000001</v>
      </c>
      <c r="AW52" s="22">
        <f t="shared" si="29"/>
        <v>74.888310000000018</v>
      </c>
      <c r="AX52" s="22">
        <f t="shared" si="29"/>
        <v>52.505549999999992</v>
      </c>
      <c r="AY52" s="22">
        <f t="shared" si="29"/>
        <v>74.622330000000005</v>
      </c>
      <c r="AZ52" s="22">
        <f t="shared" si="29"/>
        <v>62.552910000000004</v>
      </c>
      <c r="BA52" s="22">
        <f t="shared" si="29"/>
        <v>60.007139999999993</v>
      </c>
      <c r="BB52" s="22">
        <f t="shared" si="29"/>
        <v>65.502600000000001</v>
      </c>
      <c r="BC52" s="22">
        <f t="shared" si="29"/>
        <v>76.230850000000004</v>
      </c>
      <c r="BD52" s="22">
        <f t="shared" si="29"/>
        <v>60.232510000000012</v>
      </c>
      <c r="BE52" s="22">
        <f t="shared" si="29"/>
        <v>66.424970000000002</v>
      </c>
      <c r="BF52" s="22">
        <f t="shared" si="29"/>
        <v>72.538290000000003</v>
      </c>
      <c r="BG52" s="22">
        <f t="shared" si="29"/>
        <v>77.646100000000004</v>
      </c>
      <c r="BH52" s="22">
        <f t="shared" si="29"/>
        <v>75.40176000000001</v>
      </c>
      <c r="BI52" s="22">
        <f t="shared" si="29"/>
        <v>90.348389999999981</v>
      </c>
      <c r="BJ52" s="22">
        <f t="shared" si="29"/>
        <v>61.141879999999993</v>
      </c>
      <c r="BK52" s="22">
        <f t="shared" si="29"/>
        <v>58.227669999999996</v>
      </c>
      <c r="BL52" s="22">
        <f t="shared" si="29"/>
        <v>61.277450000000002</v>
      </c>
      <c r="BM52" s="22">
        <f t="shared" si="29"/>
        <v>64.046250000000001</v>
      </c>
      <c r="BN52" s="22">
        <f t="shared" si="30"/>
        <v>73.360779999999991</v>
      </c>
      <c r="BO52" s="22">
        <f t="shared" si="30"/>
        <v>88.495709999999988</v>
      </c>
      <c r="BP52" s="22">
        <f t="shared" si="30"/>
        <v>71.546520000000001</v>
      </c>
      <c r="BQ52" s="22">
        <f t="shared" si="30"/>
        <v>74.438050000000004</v>
      </c>
      <c r="BR52" s="22">
        <f t="shared" si="30"/>
        <v>67.126020000000011</v>
      </c>
      <c r="BS52" s="22">
        <f t="shared" si="30"/>
        <v>79.341890000000021</v>
      </c>
      <c r="BT52" s="22">
        <f t="shared" si="30"/>
        <v>89.698189999999997</v>
      </c>
      <c r="BU52" s="22">
        <f t="shared" si="30"/>
        <v>77.268110000000007</v>
      </c>
      <c r="BV52" s="22">
        <f t="shared" si="30"/>
        <v>62.384120000000003</v>
      </c>
      <c r="BW52" s="22">
        <f t="shared" si="30"/>
        <v>65.722640000000013</v>
      </c>
      <c r="BX52" s="22">
        <f t="shared" si="30"/>
        <v>82.370509999999982</v>
      </c>
      <c r="BY52" s="22">
        <f t="shared" si="30"/>
        <v>92.550529999999995</v>
      </c>
      <c r="BZ52" s="22">
        <f t="shared" si="30"/>
        <v>95.479569999999995</v>
      </c>
      <c r="CA52" s="22">
        <f t="shared" si="30"/>
        <v>71.891380000000012</v>
      </c>
      <c r="CB52" s="22">
        <f t="shared" si="30"/>
        <v>92.457490000000007</v>
      </c>
      <c r="CC52" s="22">
        <f t="shared" si="30"/>
        <v>81.194580000000002</v>
      </c>
      <c r="CD52" s="22">
        <f t="shared" si="30"/>
        <v>75.600730000000013</v>
      </c>
      <c r="CE52" s="22">
        <f t="shared" si="30"/>
        <v>82.407000000000011</v>
      </c>
      <c r="CF52" s="22">
        <f t="shared" si="30"/>
        <v>101.21424</v>
      </c>
      <c r="CG52" s="22">
        <f t="shared" si="30"/>
        <v>66.233700000000013</v>
      </c>
      <c r="CH52" s="60">
        <f t="shared" si="30"/>
        <v>82.217160000000021</v>
      </c>
      <c r="CI52" s="22">
        <f t="shared" si="30"/>
        <v>56.960360000000009</v>
      </c>
      <c r="CJ52" s="22">
        <f t="shared" si="30"/>
        <v>64.613439999999997</v>
      </c>
      <c r="CK52" s="22">
        <f t="shared" si="30"/>
        <v>60.22531</v>
      </c>
      <c r="CL52" s="22">
        <f t="shared" si="30"/>
        <v>70.018349999999998</v>
      </c>
      <c r="CM52" s="22">
        <f t="shared" si="30"/>
        <v>70.978040000000007</v>
      </c>
      <c r="CN52" s="22">
        <f t="shared" si="30"/>
        <v>68.033979999999985</v>
      </c>
      <c r="CO52" s="22">
        <f t="shared" si="30"/>
        <v>69.694589999999991</v>
      </c>
      <c r="CP52" s="22">
        <f t="shared" si="30"/>
        <v>67.271249999999995</v>
      </c>
      <c r="CQ52" s="22">
        <f t="shared" si="30"/>
        <v>85.051900000000003</v>
      </c>
      <c r="CR52" s="22">
        <f t="shared" si="30"/>
        <v>67.852770000000007</v>
      </c>
      <c r="CS52" s="106">
        <f t="shared" si="30"/>
        <v>77.327219999999997</v>
      </c>
      <c r="CT52" s="118">
        <f t="shared" si="30"/>
        <v>56.805579999999999</v>
      </c>
      <c r="CU52" s="22">
        <f t="shared" si="30"/>
        <v>73.289270000000002</v>
      </c>
      <c r="CV52" s="22">
        <f t="shared" si="30"/>
        <v>61.972869999999993</v>
      </c>
      <c r="CW52" s="22">
        <f t="shared" si="30"/>
        <v>92.675029999999992</v>
      </c>
      <c r="CX52" s="22">
        <f t="shared" si="30"/>
        <v>79.194209999999998</v>
      </c>
      <c r="CY52" s="22">
        <f t="shared" si="30"/>
        <v>78.292670000000015</v>
      </c>
      <c r="CZ52" s="22">
        <f t="shared" si="30"/>
        <v>124.46863999999999</v>
      </c>
      <c r="DA52" s="22">
        <f t="shared" si="30"/>
        <v>78.285850000000011</v>
      </c>
      <c r="DB52" s="22">
        <f t="shared" si="30"/>
        <v>103.62322999999998</v>
      </c>
      <c r="DC52" s="22">
        <f t="shared" si="30"/>
        <v>96.95183999999999</v>
      </c>
      <c r="DD52" s="22">
        <f t="shared" si="30"/>
        <v>98.601939999999999</v>
      </c>
      <c r="DE52" s="142">
        <f t="shared" si="30"/>
        <v>103.61452000000001</v>
      </c>
      <c r="DF52" s="134">
        <f t="shared" si="30"/>
        <v>69.691239999999993</v>
      </c>
      <c r="DG52" s="22">
        <f t="shared" si="30"/>
        <v>57.799019999999999</v>
      </c>
      <c r="DH52" s="22">
        <f t="shared" si="30"/>
        <v>76.855609999999999</v>
      </c>
      <c r="DI52" s="22">
        <f t="shared" si="30"/>
        <v>74.184399999999997</v>
      </c>
      <c r="DJ52" s="22">
        <f t="shared" si="30"/>
        <v>70.21932000000001</v>
      </c>
      <c r="DK52" s="22">
        <f t="shared" si="30"/>
        <v>91.09226000000001</v>
      </c>
      <c r="DL52" s="22">
        <f t="shared" si="30"/>
        <v>71.438470000000009</v>
      </c>
      <c r="DM52" s="22">
        <f t="shared" si="30"/>
        <v>70.778859999999995</v>
      </c>
      <c r="DN52" s="22">
        <f t="shared" si="30"/>
        <v>64.834820000000008</v>
      </c>
      <c r="DO52" s="22">
        <f t="shared" si="30"/>
        <v>81.69601999999999</v>
      </c>
      <c r="DP52" s="22">
        <f t="shared" si="30"/>
        <v>69.558620000000005</v>
      </c>
      <c r="DQ52" s="22">
        <f t="shared" ref="DQ52:DR53" si="34">+DQ48/1000</f>
        <v>76.874300000000005</v>
      </c>
      <c r="DR52" s="161">
        <f t="shared" si="34"/>
        <v>75.856000000000009</v>
      </c>
      <c r="DS52" s="22">
        <f t="shared" si="31"/>
        <v>69.02</v>
      </c>
      <c r="DT52" s="118">
        <f t="shared" si="31"/>
        <v>82.272000000000006</v>
      </c>
      <c r="DU52" s="118">
        <f t="shared" si="31"/>
        <v>71.750999999999991</v>
      </c>
      <c r="DV52" s="118">
        <f t="shared" si="31"/>
        <v>82.790999999999997</v>
      </c>
      <c r="DW52" s="118">
        <f t="shared" si="31"/>
        <v>67.17</v>
      </c>
      <c r="DX52" s="118">
        <f t="shared" si="31"/>
        <v>76.430999999999997</v>
      </c>
      <c r="DY52" s="118">
        <f t="shared" si="31"/>
        <v>79.533999999999992</v>
      </c>
      <c r="DZ52" s="118">
        <f t="shared" si="31"/>
        <v>79.635000000000019</v>
      </c>
      <c r="EA52" s="118">
        <f t="shared" si="31"/>
        <v>94.765000000000015</v>
      </c>
      <c r="EB52" s="82">
        <f t="shared" si="31"/>
        <v>76.676000000000002</v>
      </c>
      <c r="EC52" s="134">
        <f t="shared" si="31"/>
        <v>93.296999999999983</v>
      </c>
      <c r="ED52" s="295">
        <f t="shared" si="31"/>
        <v>1152.2679999999998</v>
      </c>
      <c r="EE52" s="295">
        <f t="shared" si="31"/>
        <v>1119.0920000000001</v>
      </c>
      <c r="EF52" s="295">
        <f t="shared" si="31"/>
        <v>2192.1680000000001</v>
      </c>
      <c r="EG52" s="217">
        <f t="shared" si="31"/>
        <v>83.004999999999995</v>
      </c>
      <c r="EH52" s="22">
        <f t="shared" si="31"/>
        <v>83.399000000000001</v>
      </c>
      <c r="EI52" s="134">
        <f t="shared" si="31"/>
        <v>76.768999999999991</v>
      </c>
      <c r="EJ52" s="22">
        <f t="shared" si="31"/>
        <v>78.875000000000014</v>
      </c>
      <c r="EK52" s="142">
        <f t="shared" si="31"/>
        <v>91.456999999999994</v>
      </c>
      <c r="EL52" s="142">
        <f t="shared" si="31"/>
        <v>90.569000000000003</v>
      </c>
      <c r="EM52" s="142">
        <f t="shared" si="31"/>
        <v>84.855000000000018</v>
      </c>
      <c r="EN52" s="142">
        <f t="shared" si="31"/>
        <v>100.53800000000001</v>
      </c>
      <c r="EO52" s="142">
        <f t="shared" si="31"/>
        <v>105.38100000000001</v>
      </c>
      <c r="EP52" s="142">
        <f t="shared" si="31"/>
        <v>93.656999999999996</v>
      </c>
      <c r="EQ52" s="142">
        <f t="shared" si="31"/>
        <v>92.409000000000006</v>
      </c>
      <c r="ER52" s="142">
        <f t="shared" ref="ER52:ER53" si="35">+ER48/1000</f>
        <v>171.35400000000001</v>
      </c>
      <c r="ES52" s="217">
        <f t="shared" si="32"/>
        <v>82.563999999999993</v>
      </c>
      <c r="ET52" s="161">
        <f t="shared" si="32"/>
        <v>81.275000000000006</v>
      </c>
      <c r="EU52" s="161">
        <f t="shared" si="32"/>
        <v>79.597999999999999</v>
      </c>
      <c r="EV52" s="22">
        <f t="shared" si="32"/>
        <v>87.59899999999999</v>
      </c>
      <c r="EW52" s="134">
        <f t="shared" si="32"/>
        <v>95.938999999999993</v>
      </c>
      <c r="EX52" s="22">
        <f t="shared" si="32"/>
        <v>106.54300000000001</v>
      </c>
      <c r="EY52" s="82">
        <f t="shared" si="32"/>
        <v>99.654000000000011</v>
      </c>
      <c r="EZ52" s="134">
        <f t="shared" si="32"/>
        <v>99.555000000000007</v>
      </c>
      <c r="FA52" s="22">
        <f t="shared" si="32"/>
        <v>89.152000000000015</v>
      </c>
      <c r="FB52" s="22">
        <f t="shared" si="32"/>
        <v>96.246999999999986</v>
      </c>
      <c r="FC52" s="82">
        <f t="shared" si="32"/>
        <v>86.847000000000008</v>
      </c>
      <c r="FD52" s="250">
        <f t="shared" si="32"/>
        <v>114.119</v>
      </c>
      <c r="FE52" s="217">
        <f t="shared" si="32"/>
        <v>100.34500000000001</v>
      </c>
      <c r="FF52" s="22">
        <f t="shared" si="32"/>
        <v>82.375000000000014</v>
      </c>
      <c r="FG52" s="22">
        <f t="shared" si="32"/>
        <v>331.13499999999999</v>
      </c>
      <c r="FH52" s="22">
        <f t="shared" si="32"/>
        <v>110.79299999999999</v>
      </c>
      <c r="FI52" s="22">
        <f t="shared" si="32"/>
        <v>385.37200000000001</v>
      </c>
      <c r="FJ52" s="22">
        <f t="shared" si="32"/>
        <v>118.31100000000002</v>
      </c>
      <c r="FK52" s="22">
        <f t="shared" si="32"/>
        <v>151.00700000000003</v>
      </c>
      <c r="FL52" s="22">
        <f t="shared" ref="FL52:FN53" si="36">+FL48/1000</f>
        <v>143.09199999999998</v>
      </c>
      <c r="FM52" s="22">
        <f t="shared" si="36"/>
        <v>118.934</v>
      </c>
      <c r="FN52" s="22">
        <f t="shared" si="33"/>
        <v>143.13499999999999</v>
      </c>
      <c r="FO52" s="22">
        <f t="shared" si="33"/>
        <v>383.49000000000007</v>
      </c>
      <c r="FP52" s="22">
        <f t="shared" si="33"/>
        <v>124.17900000000002</v>
      </c>
    </row>
    <row r="53" spans="1:172" ht="13.2" x14ac:dyDescent="0.25">
      <c r="A53" s="94" t="s">
        <v>43</v>
      </c>
      <c r="B53" s="83">
        <f t="shared" si="29"/>
        <v>55.745139999999999</v>
      </c>
      <c r="C53" s="23">
        <f t="shared" si="29"/>
        <v>28.081139999999998</v>
      </c>
      <c r="D53" s="23">
        <f t="shared" si="29"/>
        <v>64.332940000000008</v>
      </c>
      <c r="E53" s="23">
        <f t="shared" si="29"/>
        <v>35.950069999999997</v>
      </c>
      <c r="F53" s="23">
        <f t="shared" si="29"/>
        <v>48.83173</v>
      </c>
      <c r="G53" s="23">
        <f t="shared" si="29"/>
        <v>40.165559999999999</v>
      </c>
      <c r="H53" s="23">
        <f t="shared" si="29"/>
        <v>27.818990000000003</v>
      </c>
      <c r="I53" s="23">
        <f t="shared" si="29"/>
        <v>39.391599999999997</v>
      </c>
      <c r="J53" s="23">
        <f t="shared" si="29"/>
        <v>38.640089999999994</v>
      </c>
      <c r="K53" s="23">
        <f t="shared" si="29"/>
        <v>75.00609</v>
      </c>
      <c r="L53" s="23">
        <f t="shared" si="29"/>
        <v>56.686109999999999</v>
      </c>
      <c r="M53" s="23">
        <f t="shared" si="29"/>
        <v>61.964160000000007</v>
      </c>
      <c r="N53" s="23">
        <f t="shared" si="29"/>
        <v>36.780320000000003</v>
      </c>
      <c r="O53" s="23">
        <f t="shared" si="29"/>
        <v>37.214730000000003</v>
      </c>
      <c r="P53" s="23">
        <f t="shared" si="29"/>
        <v>46.270050000000005</v>
      </c>
      <c r="Q53" s="23">
        <f t="shared" si="29"/>
        <v>44.003449999999994</v>
      </c>
      <c r="R53" s="23">
        <f t="shared" si="29"/>
        <v>77.655149999999992</v>
      </c>
      <c r="S53" s="23">
        <f t="shared" si="29"/>
        <v>46.734209999999997</v>
      </c>
      <c r="T53" s="23">
        <f t="shared" si="29"/>
        <v>42.320039999999999</v>
      </c>
      <c r="U53" s="23">
        <f t="shared" si="29"/>
        <v>59.037430000000001</v>
      </c>
      <c r="V53" s="23">
        <f t="shared" si="29"/>
        <v>54.703710000000001</v>
      </c>
      <c r="W53" s="23">
        <f t="shared" si="29"/>
        <v>85.462800000000001</v>
      </c>
      <c r="X53" s="23">
        <f t="shared" si="29"/>
        <v>69.461300000000008</v>
      </c>
      <c r="Y53" s="23">
        <f t="shared" si="29"/>
        <v>25.47213</v>
      </c>
      <c r="Z53" s="23">
        <f t="shared" si="29"/>
        <v>37.279420000000002</v>
      </c>
      <c r="AA53" s="23">
        <f t="shared" si="29"/>
        <v>28.347630000000002</v>
      </c>
      <c r="AB53" s="23">
        <f t="shared" si="29"/>
        <v>45.506349999999998</v>
      </c>
      <c r="AC53" s="23">
        <f t="shared" si="29"/>
        <v>58.406480000000002</v>
      </c>
      <c r="AD53" s="23">
        <f t="shared" si="29"/>
        <v>20.455189999999998</v>
      </c>
      <c r="AE53" s="23">
        <f t="shared" si="29"/>
        <v>46.975180000000002</v>
      </c>
      <c r="AF53" s="23">
        <f t="shared" si="29"/>
        <v>95.952470000000005</v>
      </c>
      <c r="AG53" s="23">
        <f t="shared" si="29"/>
        <v>40.245190000000001</v>
      </c>
      <c r="AH53" s="23">
        <f t="shared" si="29"/>
        <v>52.988630000000001</v>
      </c>
      <c r="AI53" s="23">
        <f t="shared" si="29"/>
        <v>44.660820000000001</v>
      </c>
      <c r="AJ53" s="23">
        <f t="shared" si="29"/>
        <v>77.931759999999997</v>
      </c>
      <c r="AK53" s="23">
        <f t="shared" si="29"/>
        <v>42.693160000000006</v>
      </c>
      <c r="AL53" s="23">
        <f t="shared" si="29"/>
        <v>35.220120000000001</v>
      </c>
      <c r="AM53" s="23">
        <f t="shared" si="29"/>
        <v>47.312150000000003</v>
      </c>
      <c r="AN53" s="23">
        <f t="shared" si="29"/>
        <v>53.76681</v>
      </c>
      <c r="AO53" s="23">
        <f t="shared" si="29"/>
        <v>65.350669999999994</v>
      </c>
      <c r="AP53" s="23">
        <f t="shared" si="29"/>
        <v>56.030800000000006</v>
      </c>
      <c r="AQ53" s="23">
        <f t="shared" si="29"/>
        <v>54.046199999999999</v>
      </c>
      <c r="AR53" s="23">
        <f t="shared" si="29"/>
        <v>40.500999999999998</v>
      </c>
      <c r="AS53" s="23">
        <f t="shared" si="29"/>
        <v>56.745750000000001</v>
      </c>
      <c r="AT53" s="23">
        <f t="shared" si="29"/>
        <v>50.316360000000003</v>
      </c>
      <c r="AU53" s="23">
        <f t="shared" si="29"/>
        <v>58.68121</v>
      </c>
      <c r="AV53" s="23">
        <f t="shared" si="29"/>
        <v>66.327190000000002</v>
      </c>
      <c r="AW53" s="23">
        <f t="shared" si="29"/>
        <v>45.14141</v>
      </c>
      <c r="AX53" s="23">
        <f t="shared" si="29"/>
        <v>47.611650000000004</v>
      </c>
      <c r="AY53" s="23">
        <f t="shared" si="29"/>
        <v>53.50103</v>
      </c>
      <c r="AZ53" s="23">
        <f t="shared" si="29"/>
        <v>56.68271</v>
      </c>
      <c r="BA53" s="23">
        <f t="shared" si="29"/>
        <v>41.769040000000004</v>
      </c>
      <c r="BB53" s="23">
        <f t="shared" si="29"/>
        <v>47.467199999999998</v>
      </c>
      <c r="BC53" s="23">
        <f t="shared" si="29"/>
        <v>69.219850000000008</v>
      </c>
      <c r="BD53" s="23">
        <f t="shared" si="29"/>
        <v>67.980009999999993</v>
      </c>
      <c r="BE53" s="23">
        <f t="shared" si="29"/>
        <v>56.302970000000002</v>
      </c>
      <c r="BF53" s="23">
        <f t="shared" si="29"/>
        <v>84.195990000000009</v>
      </c>
      <c r="BG53" s="23">
        <f t="shared" si="29"/>
        <v>62.082500000000003</v>
      </c>
      <c r="BH53" s="23">
        <f t="shared" si="29"/>
        <v>90.485160000000008</v>
      </c>
      <c r="BI53" s="23">
        <f t="shared" si="29"/>
        <v>80.168189999999996</v>
      </c>
      <c r="BJ53" s="23">
        <f t="shared" si="29"/>
        <v>85.88158</v>
      </c>
      <c r="BK53" s="23">
        <f t="shared" si="29"/>
        <v>42.178570000000001</v>
      </c>
      <c r="BL53" s="23">
        <f t="shared" si="29"/>
        <v>49.716650000000001</v>
      </c>
      <c r="BM53" s="23">
        <f t="shared" si="29"/>
        <v>86.201250000000002</v>
      </c>
      <c r="BN53" s="23">
        <f t="shared" si="30"/>
        <v>74.310179999999988</v>
      </c>
      <c r="BO53" s="23">
        <f t="shared" si="30"/>
        <v>57.727110000000003</v>
      </c>
      <c r="BP53" s="23">
        <f t="shared" si="30"/>
        <v>97.984220000000008</v>
      </c>
      <c r="BQ53" s="23">
        <f t="shared" si="30"/>
        <v>84.475449999999995</v>
      </c>
      <c r="BR53" s="23">
        <f t="shared" si="30"/>
        <v>100.49861999999999</v>
      </c>
      <c r="BS53" s="23">
        <f t="shared" si="30"/>
        <v>98.170389999999998</v>
      </c>
      <c r="BT53" s="23">
        <f t="shared" si="30"/>
        <v>94.27449</v>
      </c>
      <c r="BU53" s="23">
        <f t="shared" si="30"/>
        <v>72.089210000000008</v>
      </c>
      <c r="BV53" s="23">
        <f t="shared" si="30"/>
        <v>51.669719999999998</v>
      </c>
      <c r="BW53" s="23">
        <f t="shared" si="30"/>
        <v>92.702339999999992</v>
      </c>
      <c r="BX53" s="23">
        <f t="shared" si="30"/>
        <v>121.80100999999999</v>
      </c>
      <c r="BY53" s="23">
        <f t="shared" si="30"/>
        <v>72.466429999999988</v>
      </c>
      <c r="BZ53" s="23">
        <f t="shared" si="30"/>
        <v>80.297970000000007</v>
      </c>
      <c r="CA53" s="23">
        <f t="shared" si="30"/>
        <v>104.45058</v>
      </c>
      <c r="CB53" s="23">
        <f t="shared" si="30"/>
        <v>136.80069</v>
      </c>
      <c r="CC53" s="23">
        <f t="shared" si="30"/>
        <v>128.76908</v>
      </c>
      <c r="CD53" s="23">
        <f t="shared" si="30"/>
        <v>113.68333</v>
      </c>
      <c r="CE53" s="23">
        <f t="shared" si="30"/>
        <v>117.50060000000001</v>
      </c>
      <c r="CF53" s="23">
        <f t="shared" si="30"/>
        <v>91.905539999999988</v>
      </c>
      <c r="CG53" s="23">
        <f t="shared" si="30"/>
        <v>83.793300000000002</v>
      </c>
      <c r="CH53" s="60">
        <f t="shared" si="30"/>
        <v>87.940860000000001</v>
      </c>
      <c r="CI53" s="23">
        <f t="shared" si="30"/>
        <v>72.057659999999998</v>
      </c>
      <c r="CJ53" s="23">
        <f t="shared" si="30"/>
        <v>98.295240000000007</v>
      </c>
      <c r="CK53" s="23">
        <f t="shared" si="30"/>
        <v>80.275710000000004</v>
      </c>
      <c r="CL53" s="23">
        <f t="shared" si="30"/>
        <v>68.03994999999999</v>
      </c>
      <c r="CM53" s="23">
        <f t="shared" si="30"/>
        <v>94.482140000000001</v>
      </c>
      <c r="CN53" s="23">
        <f t="shared" si="30"/>
        <v>113.51367999999999</v>
      </c>
      <c r="CO53" s="23">
        <f t="shared" si="30"/>
        <v>111.80989</v>
      </c>
      <c r="CP53" s="23">
        <f t="shared" si="30"/>
        <v>77.876850000000005</v>
      </c>
      <c r="CQ53" s="23">
        <f t="shared" si="30"/>
        <v>99.683000000000007</v>
      </c>
      <c r="CR53" s="23">
        <f t="shared" si="30"/>
        <v>120.36797</v>
      </c>
      <c r="CS53" s="106">
        <f t="shared" si="30"/>
        <v>103.71052</v>
      </c>
      <c r="CT53" s="119">
        <f t="shared" si="30"/>
        <v>86.377780000000001</v>
      </c>
      <c r="CU53" s="23">
        <f t="shared" si="30"/>
        <v>114.22996999999999</v>
      </c>
      <c r="CV53" s="23">
        <f t="shared" si="30"/>
        <v>98.457669999999993</v>
      </c>
      <c r="CW53" s="23">
        <f t="shared" si="30"/>
        <v>98.651830000000004</v>
      </c>
      <c r="CX53" s="23">
        <f t="shared" si="30"/>
        <v>135.31460999999999</v>
      </c>
      <c r="CY53" s="23">
        <f t="shared" si="30"/>
        <v>115.93407000000001</v>
      </c>
      <c r="CZ53" s="23">
        <f t="shared" si="30"/>
        <v>154.60633999999999</v>
      </c>
      <c r="DA53" s="23">
        <f t="shared" si="30"/>
        <v>158.76575</v>
      </c>
      <c r="DB53" s="23">
        <f t="shared" si="30"/>
        <v>115.67523</v>
      </c>
      <c r="DC53" s="23">
        <f t="shared" si="30"/>
        <v>128.93093999999999</v>
      </c>
      <c r="DD53" s="23">
        <f t="shared" si="30"/>
        <v>119.91604</v>
      </c>
      <c r="DE53" s="143">
        <f t="shared" si="30"/>
        <v>93.128520000000009</v>
      </c>
      <c r="DF53" s="135">
        <f t="shared" si="30"/>
        <v>83.66704</v>
      </c>
      <c r="DG53" s="23">
        <f t="shared" si="30"/>
        <v>71.349419999999995</v>
      </c>
      <c r="DH53" s="23">
        <f t="shared" si="30"/>
        <v>63.495710000000003</v>
      </c>
      <c r="DI53" s="23">
        <f t="shared" si="30"/>
        <v>61.245699999999999</v>
      </c>
      <c r="DJ53" s="23">
        <f t="shared" si="30"/>
        <v>42.713519999999995</v>
      </c>
      <c r="DK53" s="23">
        <f t="shared" si="30"/>
        <v>86.565359999999998</v>
      </c>
      <c r="DL53" s="23">
        <f t="shared" si="30"/>
        <v>83.103070000000002</v>
      </c>
      <c r="DM53" s="23">
        <f t="shared" si="30"/>
        <v>77.288259999999994</v>
      </c>
      <c r="DN53" s="23">
        <f t="shared" si="30"/>
        <v>96.815420000000003</v>
      </c>
      <c r="DO53" s="23">
        <f t="shared" si="30"/>
        <v>95.866219999999998</v>
      </c>
      <c r="DP53" s="23">
        <f t="shared" si="30"/>
        <v>65.684219999999996</v>
      </c>
      <c r="DQ53" s="23">
        <f t="shared" si="34"/>
        <v>55.998599999999996</v>
      </c>
      <c r="DR53" s="162">
        <f t="shared" si="34"/>
        <v>92.265999999999991</v>
      </c>
      <c r="DS53" s="23">
        <f t="shared" si="31"/>
        <v>106.73</v>
      </c>
      <c r="DT53" s="119">
        <f t="shared" si="31"/>
        <v>100.53200000000001</v>
      </c>
      <c r="DU53" s="119">
        <f t="shared" si="31"/>
        <v>92.030999999999992</v>
      </c>
      <c r="DV53" s="119">
        <f t="shared" si="31"/>
        <v>109.83099999999999</v>
      </c>
      <c r="DW53" s="119">
        <f t="shared" si="31"/>
        <v>146.63</v>
      </c>
      <c r="DX53" s="119">
        <f t="shared" si="31"/>
        <v>122.03100000000001</v>
      </c>
      <c r="DY53" s="119">
        <f t="shared" si="31"/>
        <v>104.69399999999999</v>
      </c>
      <c r="DZ53" s="119">
        <f t="shared" si="31"/>
        <v>106.995</v>
      </c>
      <c r="EA53" s="119">
        <f t="shared" si="31"/>
        <v>99.455000000000013</v>
      </c>
      <c r="EB53" s="83">
        <f t="shared" si="31"/>
        <v>102.926</v>
      </c>
      <c r="EC53" s="135">
        <f t="shared" si="31"/>
        <v>118.92699999999999</v>
      </c>
      <c r="ED53" s="296">
        <f t="shared" si="31"/>
        <v>1381.308</v>
      </c>
      <c r="EE53" s="296">
        <f t="shared" si="31"/>
        <v>1454.4119999999998</v>
      </c>
      <c r="EF53" s="296">
        <f t="shared" si="31"/>
        <v>1478.5380000000002</v>
      </c>
      <c r="EG53" s="218">
        <f t="shared" si="31"/>
        <v>114.995</v>
      </c>
      <c r="EH53" s="23">
        <f t="shared" si="31"/>
        <v>100.929</v>
      </c>
      <c r="EI53" s="135">
        <f t="shared" si="31"/>
        <v>118.229</v>
      </c>
      <c r="EJ53" s="23">
        <f t="shared" si="31"/>
        <v>84.894999999999996</v>
      </c>
      <c r="EK53" s="143">
        <f t="shared" si="31"/>
        <v>117.197</v>
      </c>
      <c r="EL53" s="143">
        <f t="shared" si="31"/>
        <v>112.75900000000001</v>
      </c>
      <c r="EM53" s="143">
        <f t="shared" si="31"/>
        <v>96.89500000000001</v>
      </c>
      <c r="EN53" s="143">
        <f t="shared" si="31"/>
        <v>149.92799999999997</v>
      </c>
      <c r="EO53" s="143">
        <f t="shared" si="31"/>
        <v>116.161</v>
      </c>
      <c r="EP53" s="143">
        <f t="shared" si="31"/>
        <v>112.22699999999999</v>
      </c>
      <c r="EQ53" s="143">
        <f t="shared" si="31"/>
        <v>148.62900000000002</v>
      </c>
      <c r="ER53" s="143">
        <f t="shared" si="35"/>
        <v>108.464</v>
      </c>
      <c r="ES53" s="218">
        <f t="shared" si="32"/>
        <v>119.59399999999999</v>
      </c>
      <c r="ET53" s="162">
        <f t="shared" si="32"/>
        <v>124.995</v>
      </c>
      <c r="EU53" s="162">
        <f t="shared" si="32"/>
        <v>114.928</v>
      </c>
      <c r="EV53" s="23">
        <f t="shared" si="32"/>
        <v>124.929</v>
      </c>
      <c r="EW53" s="135">
        <f t="shared" si="32"/>
        <v>87.788999999999987</v>
      </c>
      <c r="EX53" s="23">
        <f t="shared" si="32"/>
        <v>150.16299999999998</v>
      </c>
      <c r="EY53" s="83">
        <f t="shared" si="32"/>
        <v>103.32400000000001</v>
      </c>
      <c r="EZ53" s="135">
        <f t="shared" si="32"/>
        <v>132.79500000000002</v>
      </c>
      <c r="FA53" s="23">
        <f t="shared" si="32"/>
        <v>124.36199999999999</v>
      </c>
      <c r="FB53" s="23">
        <f t="shared" si="32"/>
        <v>85.256999999999991</v>
      </c>
      <c r="FC53" s="83">
        <f t="shared" si="32"/>
        <v>181.047</v>
      </c>
      <c r="FD53" s="251">
        <f t="shared" si="32"/>
        <v>105.22899999999998</v>
      </c>
      <c r="FE53" s="218">
        <f t="shared" si="32"/>
        <v>133.39499999999998</v>
      </c>
      <c r="FF53" s="23">
        <f t="shared" si="32"/>
        <v>106.995</v>
      </c>
      <c r="FG53" s="23">
        <f t="shared" si="32"/>
        <v>92.195000000000022</v>
      </c>
      <c r="FH53" s="23">
        <f t="shared" si="32"/>
        <v>125.99299999999999</v>
      </c>
      <c r="FI53" s="23">
        <f t="shared" si="32"/>
        <v>118.822</v>
      </c>
      <c r="FJ53" s="23">
        <f t="shared" si="32"/>
        <v>98.161000000000001</v>
      </c>
      <c r="FK53" s="23">
        <f t="shared" si="32"/>
        <v>148.42699999999999</v>
      </c>
      <c r="FL53" s="23">
        <f t="shared" si="36"/>
        <v>137.65199999999999</v>
      </c>
      <c r="FM53" s="23">
        <f t="shared" si="36"/>
        <v>121.39399999999999</v>
      </c>
      <c r="FN53" s="23">
        <f t="shared" si="36"/>
        <v>144.82499999999999</v>
      </c>
      <c r="FO53" s="23">
        <f t="shared" si="33"/>
        <v>114.05999999999999</v>
      </c>
      <c r="FP53" s="23">
        <f t="shared" si="33"/>
        <v>136.619</v>
      </c>
    </row>
    <row r="54" spans="1:172" x14ac:dyDescent="0.25">
      <c r="A54" s="95"/>
      <c r="CT54" s="6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7"/>
      <c r="DF54" s="15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1"/>
      <c r="DR54" s="178"/>
      <c r="DS54" s="2"/>
      <c r="DT54" s="2"/>
      <c r="DU54" s="2"/>
      <c r="DV54" s="2"/>
      <c r="DW54" s="2"/>
      <c r="DX54" s="2"/>
      <c r="DY54" s="16"/>
      <c r="DZ54" s="16"/>
      <c r="EA54" s="16"/>
      <c r="EB54" s="173"/>
      <c r="EC54" s="204"/>
      <c r="ED54" s="292"/>
      <c r="EE54" s="292"/>
      <c r="EF54" s="292"/>
      <c r="EG54" s="5"/>
      <c r="EH54" s="9"/>
      <c r="EI54" s="14"/>
      <c r="EJ54" s="207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W54" s="14"/>
      <c r="EX54" s="9"/>
      <c r="EY54" s="254"/>
      <c r="EZ54" s="14"/>
      <c r="FA54" s="9"/>
      <c r="FB54" s="9"/>
      <c r="FC54" s="254"/>
      <c r="FD54" s="263"/>
      <c r="FE54" s="5"/>
      <c r="FF54" s="8"/>
      <c r="FG54" s="8"/>
      <c r="FH54" s="9"/>
      <c r="FI54" s="14"/>
      <c r="FJ54" s="14"/>
      <c r="FK54" s="254"/>
      <c r="FL54" s="14"/>
      <c r="FM54" s="9"/>
      <c r="FN54" s="9"/>
      <c r="FO54" s="9"/>
      <c r="FP54" s="9"/>
    </row>
    <row r="55" spans="1:172" ht="13.2" x14ac:dyDescent="0.25">
      <c r="A55" s="96" t="s">
        <v>44</v>
      </c>
      <c r="B55" s="144">
        <f t="shared" ref="B55:BM55" si="37">+B42-B13</f>
        <v>132391</v>
      </c>
      <c r="C55" s="145">
        <f t="shared" si="37"/>
        <v>126870</v>
      </c>
      <c r="D55" s="145">
        <f t="shared" si="37"/>
        <v>147401</v>
      </c>
      <c r="E55" s="145">
        <f t="shared" si="37"/>
        <v>129191</v>
      </c>
      <c r="F55" s="145">
        <f t="shared" si="37"/>
        <v>148830</v>
      </c>
      <c r="G55" s="145">
        <f t="shared" si="37"/>
        <v>105718</v>
      </c>
      <c r="H55" s="145">
        <f t="shared" si="37"/>
        <v>100219</v>
      </c>
      <c r="I55" s="145">
        <f t="shared" si="37"/>
        <v>121140</v>
      </c>
      <c r="J55" s="145">
        <f t="shared" si="37"/>
        <v>110621</v>
      </c>
      <c r="K55" s="145">
        <f t="shared" si="37"/>
        <v>121243</v>
      </c>
      <c r="L55" s="145">
        <f t="shared" si="37"/>
        <v>123777</v>
      </c>
      <c r="M55" s="145">
        <f t="shared" si="37"/>
        <v>122415</v>
      </c>
      <c r="N55" s="145">
        <f t="shared" si="37"/>
        <v>98348</v>
      </c>
      <c r="O55" s="145">
        <f t="shared" si="37"/>
        <v>97027</v>
      </c>
      <c r="P55" s="145">
        <f t="shared" si="37"/>
        <v>132708</v>
      </c>
      <c r="Q55" s="145">
        <f t="shared" si="37"/>
        <v>110999</v>
      </c>
      <c r="R55" s="145">
        <f t="shared" si="37"/>
        <v>141496</v>
      </c>
      <c r="S55" s="145">
        <f t="shared" si="37"/>
        <v>124812</v>
      </c>
      <c r="T55" s="145">
        <f t="shared" si="37"/>
        <v>136804</v>
      </c>
      <c r="U55" s="145">
        <f t="shared" si="37"/>
        <v>165434</v>
      </c>
      <c r="V55" s="145">
        <f t="shared" si="37"/>
        <v>134168</v>
      </c>
      <c r="W55" s="145">
        <f t="shared" si="37"/>
        <v>147570</v>
      </c>
      <c r="X55" s="145">
        <f t="shared" si="37"/>
        <v>153998</v>
      </c>
      <c r="Y55" s="145">
        <f t="shared" si="37"/>
        <v>130192</v>
      </c>
      <c r="Z55" s="145">
        <f t="shared" si="37"/>
        <v>110023</v>
      </c>
      <c r="AA55" s="145">
        <f t="shared" si="37"/>
        <v>100681</v>
      </c>
      <c r="AB55" s="145">
        <f t="shared" si="37"/>
        <v>110289</v>
      </c>
      <c r="AC55" s="145">
        <f t="shared" si="37"/>
        <v>138196</v>
      </c>
      <c r="AD55" s="145">
        <f t="shared" si="37"/>
        <v>25550</v>
      </c>
      <c r="AE55" s="145">
        <f t="shared" si="37"/>
        <v>126889</v>
      </c>
      <c r="AF55" s="145">
        <f t="shared" si="37"/>
        <v>150768</v>
      </c>
      <c r="AG55" s="145">
        <f t="shared" si="37"/>
        <v>154485</v>
      </c>
      <c r="AH55" s="145">
        <f t="shared" si="37"/>
        <v>135923</v>
      </c>
      <c r="AI55" s="145">
        <f t="shared" si="37"/>
        <v>168793</v>
      </c>
      <c r="AJ55" s="145">
        <f t="shared" si="37"/>
        <v>155862</v>
      </c>
      <c r="AK55" s="145">
        <f t="shared" si="37"/>
        <v>157132</v>
      </c>
      <c r="AL55" s="145">
        <f t="shared" si="37"/>
        <v>113714</v>
      </c>
      <c r="AM55" s="145">
        <f t="shared" si="37"/>
        <v>133646</v>
      </c>
      <c r="AN55" s="145">
        <f t="shared" si="37"/>
        <v>131963</v>
      </c>
      <c r="AO55" s="145">
        <f t="shared" si="37"/>
        <v>203082</v>
      </c>
      <c r="AP55" s="145">
        <f t="shared" si="37"/>
        <v>151045</v>
      </c>
      <c r="AQ55" s="145">
        <f t="shared" si="37"/>
        <v>193691</v>
      </c>
      <c r="AR55" s="145">
        <f t="shared" si="37"/>
        <v>160709</v>
      </c>
      <c r="AS55" s="145">
        <f t="shared" si="37"/>
        <v>140495</v>
      </c>
      <c r="AT55" s="145">
        <f t="shared" si="37"/>
        <v>145270</v>
      </c>
      <c r="AU55" s="145">
        <f t="shared" si="37"/>
        <v>144008</v>
      </c>
      <c r="AV55" s="145">
        <f t="shared" si="37"/>
        <v>139928</v>
      </c>
      <c r="AW55" s="145">
        <f t="shared" si="37"/>
        <v>164223</v>
      </c>
      <c r="AX55" s="145">
        <f t="shared" si="37"/>
        <v>124066</v>
      </c>
      <c r="AY55" s="145">
        <f t="shared" si="37"/>
        <v>152858</v>
      </c>
      <c r="AZ55" s="145">
        <f t="shared" si="37"/>
        <v>141461</v>
      </c>
      <c r="BA55" s="145">
        <f t="shared" si="37"/>
        <v>138001</v>
      </c>
      <c r="BB55" s="145">
        <f t="shared" si="37"/>
        <v>154164</v>
      </c>
      <c r="BC55" s="145">
        <f t="shared" si="37"/>
        <v>174466</v>
      </c>
      <c r="BD55" s="145">
        <f t="shared" si="37"/>
        <v>153486</v>
      </c>
      <c r="BE55" s="145">
        <f t="shared" si="37"/>
        <v>167119</v>
      </c>
      <c r="BF55" s="145">
        <f t="shared" si="37"/>
        <v>168053</v>
      </c>
      <c r="BG55" s="145">
        <f t="shared" si="37"/>
        <v>173651</v>
      </c>
      <c r="BH55" s="145">
        <f t="shared" si="37"/>
        <v>179433</v>
      </c>
      <c r="BI55" s="145">
        <f t="shared" si="37"/>
        <v>187902</v>
      </c>
      <c r="BJ55" s="145">
        <f t="shared" si="37"/>
        <v>137283</v>
      </c>
      <c r="BK55" s="145">
        <f t="shared" si="37"/>
        <v>130316</v>
      </c>
      <c r="BL55" s="145">
        <f t="shared" si="37"/>
        <v>138295</v>
      </c>
      <c r="BM55" s="145">
        <f t="shared" si="37"/>
        <v>146607</v>
      </c>
      <c r="BN55" s="145">
        <f t="shared" ref="BN55:DY55" si="38">+BN42-BN13</f>
        <v>156401</v>
      </c>
      <c r="BO55" s="145">
        <f t="shared" si="38"/>
        <v>180208</v>
      </c>
      <c r="BP55" s="145">
        <f t="shared" si="38"/>
        <v>159601</v>
      </c>
      <c r="BQ55" s="145">
        <f t="shared" si="38"/>
        <v>177696</v>
      </c>
      <c r="BR55" s="145">
        <f t="shared" si="38"/>
        <v>148948</v>
      </c>
      <c r="BS55" s="145">
        <f t="shared" si="38"/>
        <v>185792</v>
      </c>
      <c r="BT55" s="145">
        <f t="shared" si="38"/>
        <v>194077</v>
      </c>
      <c r="BU55" s="145">
        <f t="shared" si="38"/>
        <v>183512</v>
      </c>
      <c r="BV55" s="145">
        <f t="shared" si="38"/>
        <v>131759</v>
      </c>
      <c r="BW55" s="145">
        <f t="shared" si="38"/>
        <v>142567</v>
      </c>
      <c r="BX55" s="145">
        <f t="shared" si="38"/>
        <v>176031</v>
      </c>
      <c r="BY55" s="145">
        <f t="shared" si="38"/>
        <v>177528</v>
      </c>
      <c r="BZ55" s="145">
        <f t="shared" si="38"/>
        <v>192660</v>
      </c>
      <c r="CA55" s="145">
        <f t="shared" si="38"/>
        <v>170240</v>
      </c>
      <c r="CB55" s="145">
        <f t="shared" si="38"/>
        <v>188208</v>
      </c>
      <c r="CC55" s="145">
        <f t="shared" si="38"/>
        <v>190086</v>
      </c>
      <c r="CD55" s="145">
        <f t="shared" si="38"/>
        <v>176216</v>
      </c>
      <c r="CE55" s="145">
        <f t="shared" si="38"/>
        <v>200072</v>
      </c>
      <c r="CF55" s="145">
        <f t="shared" si="38"/>
        <v>205587</v>
      </c>
      <c r="CG55" s="145">
        <f t="shared" si="38"/>
        <v>151878</v>
      </c>
      <c r="CH55" s="146">
        <f t="shared" si="38"/>
        <v>167293</v>
      </c>
      <c r="CI55" s="145">
        <f t="shared" si="38"/>
        <v>122647</v>
      </c>
      <c r="CJ55" s="145">
        <f t="shared" si="38"/>
        <v>144769</v>
      </c>
      <c r="CK55" s="145">
        <f t="shared" si="38"/>
        <v>140431</v>
      </c>
      <c r="CL55" s="145">
        <f t="shared" si="38"/>
        <v>156534</v>
      </c>
      <c r="CM55" s="145">
        <f t="shared" si="38"/>
        <v>161791</v>
      </c>
      <c r="CN55" s="145">
        <f t="shared" si="38"/>
        <v>162433</v>
      </c>
      <c r="CO55" s="145">
        <f t="shared" si="38"/>
        <v>169438</v>
      </c>
      <c r="CP55" s="145">
        <f t="shared" si="38"/>
        <v>157416</v>
      </c>
      <c r="CQ55" s="145">
        <f t="shared" si="38"/>
        <v>202917</v>
      </c>
      <c r="CR55" s="145">
        <f t="shared" si="38"/>
        <v>167640</v>
      </c>
      <c r="CS55" s="147">
        <f t="shared" si="38"/>
        <v>178574</v>
      </c>
      <c r="CT55" s="148">
        <f t="shared" si="38"/>
        <v>130459</v>
      </c>
      <c r="CU55" s="145">
        <f t="shared" si="38"/>
        <v>172372</v>
      </c>
      <c r="CV55" s="145">
        <f t="shared" si="38"/>
        <v>147668</v>
      </c>
      <c r="CW55" s="145">
        <f t="shared" si="38"/>
        <v>208843</v>
      </c>
      <c r="CX55" s="145">
        <f t="shared" si="38"/>
        <v>183389</v>
      </c>
      <c r="CY55" s="145">
        <f t="shared" si="38"/>
        <v>186159</v>
      </c>
      <c r="CZ55" s="145">
        <f t="shared" si="38"/>
        <v>255068</v>
      </c>
      <c r="DA55" s="145">
        <f t="shared" si="38"/>
        <v>195073</v>
      </c>
      <c r="DB55" s="145">
        <f t="shared" si="38"/>
        <v>226859</v>
      </c>
      <c r="DC55" s="145">
        <f t="shared" si="38"/>
        <v>230680</v>
      </c>
      <c r="DD55" s="145">
        <f t="shared" si="38"/>
        <v>222602</v>
      </c>
      <c r="DE55" s="149">
        <f t="shared" si="38"/>
        <v>220132</v>
      </c>
      <c r="DF55" s="150">
        <f t="shared" si="38"/>
        <v>159550</v>
      </c>
      <c r="DG55" s="145">
        <f t="shared" si="38"/>
        <v>198445</v>
      </c>
      <c r="DH55" s="145">
        <f t="shared" si="38"/>
        <v>167462</v>
      </c>
      <c r="DI55" s="145">
        <f t="shared" si="38"/>
        <v>165699</v>
      </c>
      <c r="DJ55" s="145">
        <f t="shared" si="38"/>
        <v>157887</v>
      </c>
      <c r="DK55" s="145">
        <f t="shared" si="38"/>
        <v>196118</v>
      </c>
      <c r="DL55" s="145">
        <f t="shared" si="38"/>
        <v>159404</v>
      </c>
      <c r="DM55" s="145">
        <f t="shared" si="38"/>
        <v>168900</v>
      </c>
      <c r="DN55" s="145">
        <f t="shared" si="38"/>
        <v>177929</v>
      </c>
      <c r="DO55" s="145">
        <f t="shared" si="38"/>
        <v>202812</v>
      </c>
      <c r="DP55" s="145">
        <f t="shared" si="38"/>
        <v>163992</v>
      </c>
      <c r="DQ55" s="151">
        <f t="shared" si="38"/>
        <v>169353</v>
      </c>
      <c r="DR55" s="187">
        <f t="shared" si="38"/>
        <v>171.6</v>
      </c>
      <c r="DS55" s="187">
        <f t="shared" si="38"/>
        <v>164.3</v>
      </c>
      <c r="DT55" s="187">
        <f t="shared" si="38"/>
        <v>201.29999999999998</v>
      </c>
      <c r="DU55" s="187">
        <f t="shared" si="38"/>
        <v>181</v>
      </c>
      <c r="DV55" s="187">
        <f t="shared" si="38"/>
        <v>197.39999999999995</v>
      </c>
      <c r="DW55" s="187">
        <f t="shared" si="38"/>
        <v>171.49999999999994</v>
      </c>
      <c r="DX55" s="187">
        <f t="shared" si="38"/>
        <v>188.49999999999994</v>
      </c>
      <c r="DY55" s="187">
        <f t="shared" si="38"/>
        <v>204</v>
      </c>
      <c r="DZ55" s="187">
        <f t="shared" ref="DZ55:EZ55" si="39">+DZ42-DZ13</f>
        <v>197.39999999999998</v>
      </c>
      <c r="EA55" s="187">
        <f t="shared" si="39"/>
        <v>224.29999999999998</v>
      </c>
      <c r="EB55" s="187">
        <f t="shared" si="39"/>
        <v>209.29999999999995</v>
      </c>
      <c r="EC55" s="205">
        <f t="shared" si="39"/>
        <v>253.49999999999997</v>
      </c>
      <c r="ED55" s="297">
        <f t="shared" si="39"/>
        <v>2745.6000000000004</v>
      </c>
      <c r="EE55" s="297">
        <f t="shared" si="39"/>
        <v>2820.2000000000003</v>
      </c>
      <c r="EF55" s="297">
        <f t="shared" si="39"/>
        <v>3986.6000000000008</v>
      </c>
      <c r="EG55" s="205">
        <f t="shared" si="39"/>
        <v>186.60000000000002</v>
      </c>
      <c r="EH55" s="153">
        <f t="shared" si="39"/>
        <v>196.5</v>
      </c>
      <c r="EI55" s="229">
        <f t="shared" si="39"/>
        <v>198.90000000000003</v>
      </c>
      <c r="EJ55" s="153">
        <f t="shared" si="39"/>
        <v>196.9</v>
      </c>
      <c r="EK55" s="237">
        <f t="shared" si="39"/>
        <v>220.79999999999998</v>
      </c>
      <c r="EL55" s="237">
        <f t="shared" si="39"/>
        <v>201.90000000000003</v>
      </c>
      <c r="EM55" s="237">
        <f t="shared" si="39"/>
        <v>208.60000000000002</v>
      </c>
      <c r="EN55" s="237">
        <f t="shared" si="39"/>
        <v>251.90000000000003</v>
      </c>
      <c r="EO55" s="237">
        <f t="shared" si="39"/>
        <v>265</v>
      </c>
      <c r="EP55" s="237">
        <f t="shared" si="39"/>
        <v>244.9</v>
      </c>
      <c r="EQ55" s="237">
        <f t="shared" si="39"/>
        <v>255.2</v>
      </c>
      <c r="ER55" s="237">
        <f t="shared" si="39"/>
        <v>318.40000000000003</v>
      </c>
      <c r="ES55" s="205">
        <f t="shared" si="39"/>
        <v>208.79999999999998</v>
      </c>
      <c r="ET55" s="245">
        <f t="shared" si="39"/>
        <v>205.00000000000003</v>
      </c>
      <c r="EU55" s="245">
        <f t="shared" si="39"/>
        <v>189.90000000000003</v>
      </c>
      <c r="EV55" s="153">
        <f t="shared" si="39"/>
        <v>198.8</v>
      </c>
      <c r="EW55" s="229">
        <f t="shared" si="39"/>
        <v>234.50000000000003</v>
      </c>
      <c r="EX55" s="153">
        <f t="shared" si="39"/>
        <v>246.5</v>
      </c>
      <c r="EY55" s="152">
        <f t="shared" si="39"/>
        <v>258.8</v>
      </c>
      <c r="EZ55" s="229">
        <f t="shared" si="39"/>
        <v>269.5</v>
      </c>
      <c r="FA55" s="153">
        <f>+FA42-FA13</f>
        <v>237</v>
      </c>
      <c r="FB55" s="153">
        <f t="shared" ref="FB55:FP55" si="40">+FB42-FB13</f>
        <v>267.09999999999997</v>
      </c>
      <c r="FC55" s="152">
        <f t="shared" si="40"/>
        <v>240.10000000000002</v>
      </c>
      <c r="FD55" s="252">
        <f t="shared" si="40"/>
        <v>264.20000000000005</v>
      </c>
      <c r="FE55" s="205">
        <f t="shared" si="40"/>
        <v>224.10000000000002</v>
      </c>
      <c r="FF55" s="153">
        <f t="shared" si="40"/>
        <v>220.00000000000003</v>
      </c>
      <c r="FG55" s="153">
        <f t="shared" si="40"/>
        <v>452.49999999999994</v>
      </c>
      <c r="FH55" s="153">
        <f>+FH42-FH13</f>
        <v>259.70000000000005</v>
      </c>
      <c r="FI55" s="153">
        <f t="shared" si="40"/>
        <v>526.4</v>
      </c>
      <c r="FJ55" s="153">
        <f t="shared" si="40"/>
        <v>265.2</v>
      </c>
      <c r="FK55" s="153">
        <f t="shared" si="40"/>
        <v>316</v>
      </c>
      <c r="FL55" s="153">
        <f t="shared" si="40"/>
        <v>316.7</v>
      </c>
      <c r="FM55" s="153">
        <f t="shared" si="40"/>
        <v>265.59999999999997</v>
      </c>
      <c r="FN55" s="153">
        <f t="shared" si="40"/>
        <v>326.40000000000003</v>
      </c>
      <c r="FO55" s="153">
        <f t="shared" si="40"/>
        <v>520.79999999999995</v>
      </c>
      <c r="FP55" s="153">
        <f t="shared" si="40"/>
        <v>293.20000000000005</v>
      </c>
    </row>
    <row r="56" spans="1:172" ht="40.200000000000003" thickBot="1" x14ac:dyDescent="0.3">
      <c r="A56" s="97" t="s">
        <v>45</v>
      </c>
      <c r="B56" s="152">
        <f t="shared" ref="B56:BM56" si="41">+B47/B55</f>
        <v>0.4123991812132245</v>
      </c>
      <c r="C56" s="153">
        <f t="shared" si="41"/>
        <v>0.41808496886576813</v>
      </c>
      <c r="D56" s="153">
        <f t="shared" si="41"/>
        <v>0.4382021831602228</v>
      </c>
      <c r="E56" s="153">
        <f t="shared" si="41"/>
        <v>0.43028515918291516</v>
      </c>
      <c r="F56" s="153">
        <f t="shared" si="41"/>
        <v>0.40872626486595448</v>
      </c>
      <c r="G56" s="153">
        <f t="shared" si="41"/>
        <v>0.44447076183809758</v>
      </c>
      <c r="H56" s="153">
        <f t="shared" si="41"/>
        <v>0.44603807661221923</v>
      </c>
      <c r="I56" s="153">
        <f t="shared" si="41"/>
        <v>0.47232045567112435</v>
      </c>
      <c r="J56" s="153">
        <f t="shared" si="41"/>
        <v>0.4705895806402039</v>
      </c>
      <c r="K56" s="153">
        <f t="shared" si="41"/>
        <v>0.49562523197215513</v>
      </c>
      <c r="L56" s="153">
        <f t="shared" si="41"/>
        <v>0.44871510862276515</v>
      </c>
      <c r="M56" s="153">
        <f t="shared" si="41"/>
        <v>0.5284871951966672</v>
      </c>
      <c r="N56" s="153">
        <f t="shared" si="41"/>
        <v>0.44444747224142844</v>
      </c>
      <c r="O56" s="153">
        <f t="shared" si="41"/>
        <v>0.49248281406206523</v>
      </c>
      <c r="P56" s="153">
        <f t="shared" si="41"/>
        <v>0.36561586339934299</v>
      </c>
      <c r="Q56" s="153">
        <f t="shared" si="41"/>
        <v>0.48343093181019647</v>
      </c>
      <c r="R56" s="153">
        <f t="shared" si="41"/>
        <v>0.47612406004410013</v>
      </c>
      <c r="S56" s="153">
        <f t="shared" si="41"/>
        <v>0.45239408069736892</v>
      </c>
      <c r="T56" s="153">
        <f t="shared" si="41"/>
        <v>0.49131560480687703</v>
      </c>
      <c r="U56" s="153">
        <f t="shared" si="41"/>
        <v>0.45364030368606201</v>
      </c>
      <c r="V56" s="153">
        <f t="shared" si="41"/>
        <v>0.50845141911633174</v>
      </c>
      <c r="W56" s="153">
        <f t="shared" si="41"/>
        <v>0.50620654604594451</v>
      </c>
      <c r="X56" s="153">
        <f t="shared" si="41"/>
        <v>0.52111585864751486</v>
      </c>
      <c r="Y56" s="153">
        <f t="shared" si="41"/>
        <v>0.43065418766130026</v>
      </c>
      <c r="Z56" s="153">
        <f t="shared" si="41"/>
        <v>0.5001065231815166</v>
      </c>
      <c r="AA56" s="153">
        <f t="shared" si="41"/>
        <v>0.43074790675499841</v>
      </c>
      <c r="AB56" s="153">
        <f t="shared" si="41"/>
        <v>0.42485061973542232</v>
      </c>
      <c r="AC56" s="153">
        <f t="shared" si="41"/>
        <v>0.42984876552143336</v>
      </c>
      <c r="AD56" s="153">
        <f t="shared" si="41"/>
        <v>0.40114246575342466</v>
      </c>
      <c r="AE56" s="153">
        <f t="shared" si="41"/>
        <v>0.44945408979501766</v>
      </c>
      <c r="AF56" s="153">
        <f t="shared" si="41"/>
        <v>0.45843793112596848</v>
      </c>
      <c r="AG56" s="153">
        <f t="shared" si="41"/>
        <v>0.52546195423503905</v>
      </c>
      <c r="AH56" s="153">
        <f t="shared" si="41"/>
        <v>0.43874495118559764</v>
      </c>
      <c r="AI56" s="153">
        <f t="shared" si="41"/>
        <v>0.47195096953072702</v>
      </c>
      <c r="AJ56" s="153">
        <f t="shared" si="41"/>
        <v>0.51154457147989885</v>
      </c>
      <c r="AK56" s="153">
        <f t="shared" si="41"/>
        <v>0.46987157294503984</v>
      </c>
      <c r="AL56" s="153">
        <f t="shared" si="41"/>
        <v>0.43952301387691928</v>
      </c>
      <c r="AM56" s="153">
        <f t="shared" si="41"/>
        <v>0.49012129057360487</v>
      </c>
      <c r="AN56" s="153">
        <f t="shared" si="41"/>
        <v>0.50144290445048989</v>
      </c>
      <c r="AO56" s="153">
        <f t="shared" si="41"/>
        <v>0.32152219300578089</v>
      </c>
      <c r="AP56" s="153">
        <f t="shared" si="41"/>
        <v>0.49528418683173886</v>
      </c>
      <c r="AQ56" s="153">
        <f t="shared" si="41"/>
        <v>0.35149129283239799</v>
      </c>
      <c r="AR56" s="153">
        <f t="shared" si="41"/>
        <v>0.51315918834663887</v>
      </c>
      <c r="AS56" s="153">
        <f t="shared" si="41"/>
        <v>0.51589914231823197</v>
      </c>
      <c r="AT56" s="153">
        <f t="shared" si="41"/>
        <v>0.5126988366489984</v>
      </c>
      <c r="AU56" s="153">
        <f t="shared" si="41"/>
        <v>0.49817169879451134</v>
      </c>
      <c r="AV56" s="153">
        <f t="shared" si="41"/>
        <v>0.50118839688982908</v>
      </c>
      <c r="AW56" s="153">
        <f t="shared" si="41"/>
        <v>0.45947589558100871</v>
      </c>
      <c r="AX56" s="153">
        <f t="shared" si="41"/>
        <v>0.4805325391323973</v>
      </c>
      <c r="AY56" s="153">
        <f t="shared" si="41"/>
        <v>0.43578831333656071</v>
      </c>
      <c r="AZ56" s="153">
        <f t="shared" si="41"/>
        <v>0.47505326556436056</v>
      </c>
      <c r="BA56" s="153">
        <f t="shared" si="41"/>
        <v>0.47843812725994739</v>
      </c>
      <c r="BB56" s="153">
        <f t="shared" si="41"/>
        <v>0.47193119016112711</v>
      </c>
      <c r="BC56" s="153">
        <f t="shared" si="41"/>
        <v>0.47728984443960432</v>
      </c>
      <c r="BD56" s="153">
        <f t="shared" si="41"/>
        <v>0.48625614062520356</v>
      </c>
      <c r="BE56" s="153">
        <f t="shared" si="41"/>
        <v>0.50149875238602437</v>
      </c>
      <c r="BF56" s="153">
        <f t="shared" si="41"/>
        <v>0.46931438296251782</v>
      </c>
      <c r="BG56" s="153">
        <f t="shared" si="41"/>
        <v>0.48261109927383083</v>
      </c>
      <c r="BH56" s="153">
        <f t="shared" si="41"/>
        <v>0.49119481923614944</v>
      </c>
      <c r="BI56" s="153">
        <f t="shared" si="41"/>
        <v>0.45400256516694876</v>
      </c>
      <c r="BJ56" s="153">
        <f t="shared" si="41"/>
        <v>0.45176227209486974</v>
      </c>
      <c r="BK56" s="153">
        <f t="shared" si="41"/>
        <v>0.48282229350194911</v>
      </c>
      <c r="BL56" s="153">
        <f t="shared" si="41"/>
        <v>0.47755775696879854</v>
      </c>
      <c r="BM56" s="153">
        <f t="shared" si="41"/>
        <v>0.48272763237771732</v>
      </c>
      <c r="BN56" s="153">
        <f t="shared" ref="BN56:DY56" si="42">+BN47/BN55</f>
        <v>0.452417695539031</v>
      </c>
      <c r="BO56" s="153">
        <f t="shared" si="42"/>
        <v>0.43246420802628077</v>
      </c>
      <c r="BP56" s="153">
        <f t="shared" si="42"/>
        <v>0.45438888227517371</v>
      </c>
      <c r="BQ56" s="153">
        <f t="shared" si="42"/>
        <v>0.49461918107329367</v>
      </c>
      <c r="BR56" s="153">
        <f t="shared" si="42"/>
        <v>0.45936984719499413</v>
      </c>
      <c r="BS56" s="153">
        <f t="shared" si="42"/>
        <v>0.49277627669652085</v>
      </c>
      <c r="BT56" s="153">
        <f t="shared" si="42"/>
        <v>0.46152192171148559</v>
      </c>
      <c r="BU56" s="153">
        <f t="shared" si="42"/>
        <v>0.50583237063516284</v>
      </c>
      <c r="BV56" s="153">
        <f t="shared" si="42"/>
        <v>0.44391138366259614</v>
      </c>
      <c r="BW56" s="153">
        <f t="shared" si="42"/>
        <v>0.46395757784059422</v>
      </c>
      <c r="BX56" s="153">
        <f t="shared" si="42"/>
        <v>0.46242712931245056</v>
      </c>
      <c r="BY56" s="153">
        <f t="shared" si="42"/>
        <v>0.39835592131945374</v>
      </c>
      <c r="BZ56" s="153">
        <f t="shared" si="42"/>
        <v>0.42689385445863176</v>
      </c>
      <c r="CA56" s="153">
        <f t="shared" si="42"/>
        <v>0.47071064379699246</v>
      </c>
      <c r="CB56" s="153">
        <f t="shared" si="42"/>
        <v>0.41973715251211435</v>
      </c>
      <c r="CC56" s="153">
        <f t="shared" si="42"/>
        <v>0.48720884231347916</v>
      </c>
      <c r="CD56" s="153">
        <f t="shared" si="42"/>
        <v>0.48808241022381627</v>
      </c>
      <c r="CE56" s="153">
        <f t="shared" si="42"/>
        <v>0.49256867527690029</v>
      </c>
      <c r="CF56" s="153">
        <f t="shared" si="42"/>
        <v>0.4378381901579379</v>
      </c>
      <c r="CG56" s="153">
        <f t="shared" si="42"/>
        <v>0.4844671380976836</v>
      </c>
      <c r="CH56" s="154">
        <f t="shared" si="42"/>
        <v>0.42442636571763315</v>
      </c>
      <c r="CI56" s="153">
        <f t="shared" si="42"/>
        <v>0.44492698557649202</v>
      </c>
      <c r="CJ56" s="153">
        <f t="shared" si="42"/>
        <v>0.46519655451097963</v>
      </c>
      <c r="CK56" s="153">
        <f t="shared" si="42"/>
        <v>0.49036259800186571</v>
      </c>
      <c r="CL56" s="153">
        <f t="shared" si="42"/>
        <v>0.46231202166941371</v>
      </c>
      <c r="CM56" s="153">
        <f t="shared" si="42"/>
        <v>0.48211111866543871</v>
      </c>
      <c r="CN56" s="153">
        <f t="shared" si="42"/>
        <v>0.46665628289817951</v>
      </c>
      <c r="CO56" s="153">
        <f t="shared" si="42"/>
        <v>0.50578494788654249</v>
      </c>
      <c r="CP56" s="153">
        <f t="shared" si="42"/>
        <v>0.47745750114346708</v>
      </c>
      <c r="CQ56" s="153">
        <f t="shared" si="42"/>
        <v>0.48589373980494494</v>
      </c>
      <c r="CR56" s="153">
        <f t="shared" si="42"/>
        <v>0.52625966356478171</v>
      </c>
      <c r="CS56" s="155">
        <f t="shared" si="42"/>
        <v>0.48181045392946337</v>
      </c>
      <c r="CT56" s="156">
        <f t="shared" si="42"/>
        <v>0.48284886439417751</v>
      </c>
      <c r="CU56" s="157">
        <f t="shared" si="42"/>
        <v>0.48529152066460907</v>
      </c>
      <c r="CV56" s="157">
        <f t="shared" si="42"/>
        <v>0.4979174228675135</v>
      </c>
      <c r="CW56" s="157">
        <f t="shared" si="42"/>
        <v>0.47548938676422003</v>
      </c>
      <c r="CX56" s="157">
        <f t="shared" si="42"/>
        <v>0.47429785865019169</v>
      </c>
      <c r="CY56" s="157">
        <f t="shared" si="42"/>
        <v>0.50526415590973306</v>
      </c>
      <c r="CZ56" s="157">
        <f t="shared" si="42"/>
        <v>0.42702745934417485</v>
      </c>
      <c r="DA56" s="157">
        <f t="shared" si="42"/>
        <v>0.50714168542032978</v>
      </c>
      <c r="DB56" s="157">
        <f t="shared" si="42"/>
        <v>0.46692540300362778</v>
      </c>
      <c r="DC56" s="157">
        <f t="shared" si="42"/>
        <v>0.50217634818796608</v>
      </c>
      <c r="DD56" s="157">
        <f t="shared" si="42"/>
        <v>0.46998742149666223</v>
      </c>
      <c r="DE56" s="158">
        <f t="shared" si="42"/>
        <v>0.44788817618519805</v>
      </c>
      <c r="DF56" s="159">
        <f t="shared" si="42"/>
        <v>0.4822553431526167</v>
      </c>
      <c r="DG56" s="157">
        <f t="shared" si="42"/>
        <v>0.6500230290508705</v>
      </c>
      <c r="DH56" s="157">
        <f t="shared" si="42"/>
        <v>0.48322491072601542</v>
      </c>
      <c r="DI56" s="157">
        <f t="shared" si="42"/>
        <v>0.48871145872938282</v>
      </c>
      <c r="DJ56" s="157">
        <f t="shared" si="42"/>
        <v>0.47502150272029986</v>
      </c>
      <c r="DK56" s="157">
        <f t="shared" si="42"/>
        <v>0.42875952232839415</v>
      </c>
      <c r="DL56" s="157">
        <f t="shared" si="42"/>
        <v>0.47511775112293292</v>
      </c>
      <c r="DM56" s="157">
        <f t="shared" si="42"/>
        <v>0.49636862048549441</v>
      </c>
      <c r="DN56" s="157">
        <f t="shared" si="42"/>
        <v>0.55700318666434367</v>
      </c>
      <c r="DO56" s="157">
        <f t="shared" si="42"/>
        <v>0.50505108179003222</v>
      </c>
      <c r="DP56" s="157">
        <f t="shared" si="42"/>
        <v>0.48754097760866388</v>
      </c>
      <c r="DQ56" s="160">
        <f t="shared" si="42"/>
        <v>0.47832574563190494</v>
      </c>
      <c r="DR56" s="156">
        <f>+DR47/DR55</f>
        <v>489.95337995338008</v>
      </c>
      <c r="DS56" s="156">
        <f t="shared" si="42"/>
        <v>510.2860620815581</v>
      </c>
      <c r="DT56" s="156">
        <f t="shared" si="42"/>
        <v>493.75062096373574</v>
      </c>
      <c r="DU56" s="156">
        <f t="shared" si="42"/>
        <v>513.32044198895017</v>
      </c>
      <c r="DV56" s="156">
        <f t="shared" si="42"/>
        <v>510.99797365754836</v>
      </c>
      <c r="DW56" s="156">
        <f t="shared" si="42"/>
        <v>509.56268221574362</v>
      </c>
      <c r="DX56" s="156">
        <f t="shared" si="42"/>
        <v>505.20424403183034</v>
      </c>
      <c r="DY56" s="156">
        <f t="shared" si="42"/>
        <v>519.87254901960785</v>
      </c>
      <c r="DZ56" s="156">
        <f t="shared" ref="DZ56:EH56" si="43">+DZ47/DZ55</f>
        <v>506.35764944275587</v>
      </c>
      <c r="EA56" s="156">
        <f t="shared" si="43"/>
        <v>492.39857333927779</v>
      </c>
      <c r="EB56" s="156">
        <f t="shared" si="43"/>
        <v>558.41376015289063</v>
      </c>
      <c r="EC56" s="206">
        <f>+EC47/EC55</f>
        <v>533.16370808678505</v>
      </c>
      <c r="ED56" s="298">
        <f t="shared" ref="ED56:EF56" si="44">+ED47/ED55</f>
        <v>501.72931235431219</v>
      </c>
      <c r="EE56" s="298">
        <f t="shared" si="44"/>
        <v>517.77604425218067</v>
      </c>
      <c r="EF56" s="298">
        <f t="shared" si="44"/>
        <v>385.16731049014197</v>
      </c>
      <c r="EG56" s="206">
        <f t="shared" si="43"/>
        <v>486.52197213290464</v>
      </c>
      <c r="EH56" s="157">
        <f t="shared" si="43"/>
        <v>506.15267175572518</v>
      </c>
      <c r="EI56" s="230">
        <f>+EI47/EI55</f>
        <v>538.40623428858714</v>
      </c>
      <c r="EJ56" s="157">
        <f>+EJ47/EJ55</f>
        <v>531.81818181818176</v>
      </c>
      <c r="EK56" s="158">
        <f>+EK47/EK55</f>
        <v>511.94293478260875</v>
      </c>
      <c r="EL56" s="158">
        <f>+EL47/EL55</f>
        <v>474.23972263496773</v>
      </c>
      <c r="EM56" s="158">
        <f t="shared" ref="EM56:EP56" si="45">+EM47/EM55</f>
        <v>481.95110258868641</v>
      </c>
      <c r="EN56" s="158">
        <f t="shared" si="45"/>
        <v>508.60658991663354</v>
      </c>
      <c r="EO56" s="158">
        <f t="shared" si="45"/>
        <v>524.68301886792449</v>
      </c>
      <c r="EP56" s="158">
        <f t="shared" si="45"/>
        <v>538.57492854226211</v>
      </c>
      <c r="EQ56" s="158">
        <f>+EQ47/EQ55</f>
        <v>551.91614420062706</v>
      </c>
      <c r="ER56" s="158">
        <f>+ER47/ER55</f>
        <v>396.58919597989939</v>
      </c>
      <c r="ES56" s="206">
        <f t="shared" ref="ES56:FP56" si="46">+ES47/ES55</f>
        <v>532.68199233716484</v>
      </c>
      <c r="ET56" s="246">
        <f t="shared" si="46"/>
        <v>499.09756097560967</v>
      </c>
      <c r="EU56" s="246">
        <f t="shared" si="46"/>
        <v>511.10057925223794</v>
      </c>
      <c r="EV56" s="157">
        <f t="shared" si="46"/>
        <v>477.66096579476869</v>
      </c>
      <c r="EW56" s="230">
        <f t="shared" si="46"/>
        <v>513.17270788912572</v>
      </c>
      <c r="EX56" s="157">
        <f t="shared" si="46"/>
        <v>490.80324543610544</v>
      </c>
      <c r="EY56" s="264">
        <f t="shared" si="46"/>
        <v>531.66151468315309</v>
      </c>
      <c r="EZ56" s="230">
        <f t="shared" si="46"/>
        <v>533.7105751391465</v>
      </c>
      <c r="FA56" s="157">
        <f t="shared" si="46"/>
        <v>533.63713080168782</v>
      </c>
      <c r="FB56" s="157">
        <f t="shared" si="46"/>
        <v>549.85773118682152</v>
      </c>
      <c r="FC56" s="264">
        <f t="shared" si="46"/>
        <v>539.97084548104942</v>
      </c>
      <c r="FD56" s="253">
        <f t="shared" si="46"/>
        <v>488.03557910673726</v>
      </c>
      <c r="FE56" s="206">
        <f t="shared" si="46"/>
        <v>465.61802766622037</v>
      </c>
      <c r="FF56" s="157">
        <f t="shared" si="46"/>
        <v>503.25</v>
      </c>
      <c r="FG56" s="157">
        <f t="shared" si="46"/>
        <v>236.36464088397796</v>
      </c>
      <c r="FH56" s="157">
        <f t="shared" si="46"/>
        <v>504.40123219098962</v>
      </c>
      <c r="FI56" s="157">
        <f t="shared" si="46"/>
        <v>228.67021276595742</v>
      </c>
      <c r="FJ56" s="157">
        <f t="shared" si="46"/>
        <v>484.58144796380094</v>
      </c>
      <c r="FK56" s="157">
        <f t="shared" si="46"/>
        <v>426.09810126582278</v>
      </c>
      <c r="FL56" s="157">
        <f t="shared" si="46"/>
        <v>466.09409535838336</v>
      </c>
      <c r="FM56" s="157">
        <f t="shared" si="46"/>
        <v>478.36596385542174</v>
      </c>
      <c r="FN56" s="157">
        <f t="shared" si="46"/>
        <v>489.0165441176469</v>
      </c>
      <c r="FO56" s="157">
        <f t="shared" si="46"/>
        <v>222.215821812596</v>
      </c>
      <c r="FP56" s="157">
        <f t="shared" si="46"/>
        <v>508.04570259208714</v>
      </c>
    </row>
    <row r="57" spans="1:172" x14ac:dyDescent="0.25">
      <c r="FE57" s="267">
        <f>FE51+FE52+FE53</f>
        <v>338.08499999999998</v>
      </c>
      <c r="FF57" s="267">
        <f t="shared" ref="FF57:FP57" si="47">FF51+FF52+FF53</f>
        <v>300.08500000000004</v>
      </c>
      <c r="FG57" s="267">
        <f t="shared" si="47"/>
        <v>530.28500000000008</v>
      </c>
      <c r="FH57" s="267">
        <f t="shared" si="47"/>
        <v>367.779</v>
      </c>
      <c r="FI57" s="267">
        <f t="shared" si="47"/>
        <v>624.56600000000003</v>
      </c>
      <c r="FJ57" s="267">
        <f t="shared" si="47"/>
        <v>344.983</v>
      </c>
      <c r="FK57" s="267">
        <f>FK51+FK52+FK53</f>
        <v>434.08100000000002</v>
      </c>
      <c r="FL57" s="267">
        <f>FL51+FL52+FL53</f>
        <v>428.35599999999994</v>
      </c>
      <c r="FM57" s="267">
        <f>FM51+FM52+FM53</f>
        <v>367.38200000000001</v>
      </c>
      <c r="FN57" s="267">
        <f t="shared" si="47"/>
        <v>447.57499999999999</v>
      </c>
      <c r="FO57" s="267">
        <f t="shared" si="47"/>
        <v>613.28</v>
      </c>
      <c r="FP57" s="267">
        <f t="shared" si="47"/>
        <v>409.75699999999995</v>
      </c>
    </row>
    <row r="58" spans="1:172" x14ac:dyDescent="0.25">
      <c r="A58" s="74" t="s">
        <v>97</v>
      </c>
      <c r="FE58" s="299">
        <f>FE42-FE57</f>
        <v>1.5000000000043201E-2</v>
      </c>
      <c r="FF58" s="299">
        <f t="shared" ref="FF58:FP58" si="48">FF42-FF57</f>
        <v>1.4999999999986358E-2</v>
      </c>
      <c r="FG58" s="299">
        <f t="shared" si="48"/>
        <v>1.4999999999872671E-2</v>
      </c>
      <c r="FH58" s="299">
        <f t="shared" si="48"/>
        <v>2.1000000000015007E-2</v>
      </c>
      <c r="FI58" s="299">
        <f t="shared" si="48"/>
        <v>3.3999999999991815E-2</v>
      </c>
      <c r="FJ58" s="299">
        <f t="shared" si="48"/>
        <v>1.6999999999995907E-2</v>
      </c>
      <c r="FK58" s="299">
        <f t="shared" si="48"/>
        <v>1.9000000000005457E-2</v>
      </c>
      <c r="FL58" s="299">
        <f t="shared" si="48"/>
        <v>4.4000000000039563E-2</v>
      </c>
      <c r="FM58" s="299">
        <f t="shared" si="48"/>
        <v>1.799999999997226E-2</v>
      </c>
      <c r="FN58" s="299">
        <f t="shared" si="48"/>
        <v>2.5000000000034106E-2</v>
      </c>
      <c r="FO58" s="299">
        <f t="shared" si="48"/>
        <v>1.999999999998181E-2</v>
      </c>
      <c r="FP58" s="299">
        <f t="shared" si="48"/>
        <v>4.300000000006321E-2</v>
      </c>
    </row>
    <row r="59" spans="1:172" x14ac:dyDescent="0.25">
      <c r="A59" s="74" t="s">
        <v>98</v>
      </c>
      <c r="EE59" s="163">
        <f>+((EE42/ED42)-1)*100</f>
        <v>3.1370644031396111</v>
      </c>
      <c r="EF59" s="163">
        <f>+((EF42/EE42)-1)*100</f>
        <v>29.065443728309393</v>
      </c>
    </row>
    <row r="60" spans="1:172" x14ac:dyDescent="0.25">
      <c r="EE60" s="163">
        <f>+((EE44/ED44)-1)*100</f>
        <v>4.9251094193272449</v>
      </c>
      <c r="EF60" s="163">
        <f>+((EF44/EE44)-1)*100</f>
        <v>9.1734447678033746</v>
      </c>
    </row>
    <row r="109" spans="2:13" x14ac:dyDescent="0.25">
      <c r="B109" s="33"/>
      <c r="C109" s="33"/>
      <c r="D109" s="33"/>
      <c r="E109" s="33"/>
      <c r="F109" s="33"/>
      <c r="G109" s="33"/>
      <c r="H109" s="33"/>
      <c r="I109" s="17"/>
      <c r="J109" s="17"/>
      <c r="K109" s="17"/>
      <c r="L109" s="17"/>
      <c r="M109" s="17"/>
    </row>
  </sheetData>
  <mergeCells count="16">
    <mergeCell ref="AX2:BI3"/>
    <mergeCell ref="A2:A3"/>
    <mergeCell ref="B2:M3"/>
    <mergeCell ref="N2:Y3"/>
    <mergeCell ref="Z2:AK3"/>
    <mergeCell ref="AL2:AW3"/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Old Remittances</vt:lpstr>
      <vt:lpstr>New Remittances</vt:lpstr>
      <vt:lpstr>Imports SITC  (2)</vt:lpstr>
      <vt:lpstr>'New Remittances'!Print_Area</vt:lpstr>
      <vt:lpstr>'Old Remittances'!Print_Area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Veisinia Tonga</cp:lastModifiedBy>
  <cp:lastPrinted>2018-08-10T02:59:45Z</cp:lastPrinted>
  <dcterms:created xsi:type="dcterms:W3CDTF">1998-07-24T16:04:38Z</dcterms:created>
  <dcterms:modified xsi:type="dcterms:W3CDTF">2024-09-26T01:44:46Z</dcterms:modified>
</cp:coreProperties>
</file>